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1.12.2023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19" i="1" l="1"/>
  <c r="H113" i="1" s="1"/>
  <c r="H112" i="1" s="1"/>
  <c r="H111" i="1" s="1"/>
  <c r="H110" i="1" s="1"/>
  <c r="H109" i="1"/>
  <c r="H108" i="1"/>
  <c r="H107" i="1" s="1"/>
  <c r="H106" i="1" s="1"/>
  <c r="H105" i="1" s="1"/>
  <c r="H104" i="1"/>
  <c r="H103" i="1"/>
  <c r="H102" i="1"/>
  <c r="H100" i="1"/>
  <c r="H99" i="1"/>
  <c r="H98" i="1"/>
  <c r="H97" i="1" s="1"/>
  <c r="H96" i="1" s="1"/>
  <c r="H95" i="1" s="1"/>
  <c r="H94" i="1" s="1"/>
  <c r="H93" i="1" s="1"/>
  <c r="I97" i="1"/>
  <c r="I96" i="1" s="1"/>
  <c r="I95" i="1" s="1"/>
  <c r="I94" i="1" s="1"/>
  <c r="I93" i="1" s="1"/>
  <c r="I84" i="1"/>
  <c r="H83" i="1"/>
  <c r="H82" i="1"/>
  <c r="H79" i="1" s="1"/>
  <c r="H78" i="1" s="1"/>
  <c r="H77" i="1" s="1"/>
  <c r="H76" i="1" s="1"/>
  <c r="H75" i="1" s="1"/>
  <c r="H81" i="1"/>
  <c r="I79" i="1"/>
  <c r="I78" i="1"/>
  <c r="I77" i="1" s="1"/>
  <c r="I76" i="1" s="1"/>
  <c r="I75" i="1" s="1"/>
  <c r="H70" i="1"/>
  <c r="I60" i="1"/>
  <c r="I59" i="1"/>
  <c r="I58" i="1"/>
  <c r="H56" i="1"/>
  <c r="H55" i="1" s="1"/>
  <c r="H54" i="1" s="1"/>
  <c r="H53" i="1" s="1"/>
  <c r="H52" i="1" s="1"/>
  <c r="H51" i="1" s="1"/>
  <c r="H50" i="1" s="1"/>
  <c r="I52" i="1"/>
  <c r="I51" i="1" s="1"/>
  <c r="I50" i="1" s="1"/>
  <c r="H49" i="1"/>
  <c r="H48" i="1"/>
  <c r="H47" i="1"/>
  <c r="H46" i="1" s="1"/>
  <c r="H45" i="1" s="1"/>
  <c r="H44" i="1"/>
  <c r="H43" i="1"/>
  <c r="H42" i="1" s="1"/>
  <c r="H41" i="1" s="1"/>
  <c r="H40" i="1" s="1"/>
  <c r="I37" i="1"/>
  <c r="I36" i="1"/>
  <c r="I26" i="1" s="1"/>
  <c r="I120" i="1" s="1"/>
  <c r="H35" i="1"/>
  <c r="H39" i="1" l="1"/>
  <c r="H38" i="1" s="1"/>
  <c r="H37" i="1" s="1"/>
  <c r="H36" i="1" s="1"/>
  <c r="H26" i="1" s="1"/>
  <c r="H120" i="1" s="1"/>
</calcChain>
</file>

<file path=xl/sharedStrings.xml><?xml version="1.0" encoding="utf-8"?>
<sst xmlns="http://schemas.openxmlformats.org/spreadsheetml/2006/main" count="545" uniqueCount="124">
  <si>
    <t>Приложение 8</t>
  </si>
  <si>
    <t>к решению Совета депутатов</t>
  </si>
  <si>
    <t>городского округа Серебряные Пруды</t>
  </si>
  <si>
    <t>Московской области</t>
  </si>
  <si>
    <t>от _________________ № ______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</si>
  <si>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Московской области на 2023 год и плановый период 2024 и 2025 годов"</t>
  </si>
  <si>
    <t>от 27.12.2022 № 35/6</t>
  </si>
  <si>
    <t>"О бюджете городского округа Серебряные Пруды Московской области на 2023 год и на плановый период 2024 2025 годов"</t>
  </si>
  <si>
    <t>(в редакции решения Совета депутатов городского округа Серебряные Пруды Московской области</t>
  </si>
  <si>
    <t>от _____________№________)</t>
  </si>
  <si>
    <t>Расходы бюджета городского округа Серебряные Пруды Московской области на осуществление  бюджетных инвестиций в объекты капитального строительства (реконструкции) муниципальной собственности на 2023 год и на плановый период 2024 и 2025 годов</t>
  </si>
  <si>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</si>
  <si>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</si>
  <si>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</si>
  <si>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</si>
  <si>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</si>
  <si>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</si>
  <si>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</si>
  <si>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2023 год</t>
  </si>
  <si>
    <t>2024 год</t>
  </si>
  <si>
    <t>2025 год</t>
  </si>
  <si>
    <t>Администрация городского округа Серебряные Пруды Московской области</t>
  </si>
  <si>
    <t>001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</si>
  <si>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</si>
  <si>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</si>
  <si>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</si>
  <si>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</si>
  <si>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</si>
  <si>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</si>
  <si>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</si>
  <si>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</si>
  <si>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</si>
  <si>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</si>
  <si>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</si>
  <si>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</si>
  <si>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</si>
  <si>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</si>
  <si>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</si>
  <si>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</si>
  <si>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Проведение работ по возведению фундамента для пожарного депо из быстровозводимых модульных конструкций полной заводской готовности ул. 50 лет ВЛКСМ, рп Серебряные Пруды, Московской области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</si>
  <si>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</si>
  <si>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</si>
  <si>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</si>
  <si>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</si>
  <si>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сельского хозяйства"</t>
  </si>
  <si>
    <t>0600000000</t>
  </si>
  <si>
    <t>Подпрограмма "Комплексное развитие сельских территорий"</t>
  </si>
  <si>
    <t>0630000000</t>
  </si>
  <si>
    <t>Основное мероприятие "Создание и развитие инфраструктуры на сельских территориях"</t>
  </si>
  <si>
    <t>0630400000</t>
  </si>
  <si>
    <t>Развитие водоснабжения в сельской местности</t>
  </si>
  <si>
    <t>06304S0020</t>
  </si>
  <si>
    <t xml:space="preserve"> 
Строительство водопроводных сетей  п. Новоклёмово, г.о.Серебряные Пруды, Московской области</t>
  </si>
  <si>
    <t>Основное мероприятие "Развитие инженерной инфраструктуры на сельских территориях"</t>
  </si>
  <si>
    <t>0630500000</t>
  </si>
  <si>
    <t>Развитие водоснабжения в сельской местности за счет средств местного бюджета</t>
  </si>
  <si>
    <t>0630570020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</si>
  <si>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</si>
  <si>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</si>
  <si>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</si>
  <si>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</si>
  <si>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</si>
  <si>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</si>
  <si>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</si>
  <si>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</si>
  <si>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Реконструкция водопроводных сетей с.Глубокое, го Серебряные Пруды, Московской области</t>
  </si>
  <si>
    <t>Реконструкция водопроводных сетей с.Мягкое, го Серебряные Пруды, Московской области</t>
  </si>
  <si>
    <t>Строительство и реконструкция объектов водоснабжения за счет средств местного бюджета</t>
  </si>
  <si>
    <t>1010274090</t>
  </si>
  <si>
    <t>Реконструкция ВЗУ д.Дудино,го Серебряные Пруды, Московской области</t>
  </si>
  <si>
    <t>Строительство и реконструкция объектов водоснабжения</t>
  </si>
  <si>
    <t>10102S4090</t>
  </si>
  <si>
    <t>Строительство ВЗУ с сетями водоснабжения (в т.ч. ПИР) ул.Свободная, рп.Серебряные Пруды, Московской области, (СМР)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</si>
  <si>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</si>
  <si>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</si>
  <si>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</si>
  <si>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</si>
  <si>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Строительство ВЗУ с.Мочилы,го Серебряные Пруды, Московской области</t>
  </si>
  <si>
    <t>101F552439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</si>
  <si>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</si>
  <si>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</si>
  <si>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</si>
  <si>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</si>
  <si>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</si>
  <si>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</si>
  <si>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отчистных сооружений хозяйственно-бытовых стоков д. Коровино, го Серебряные Пруды, Московской области (ПИР)</t>
  </si>
  <si>
    <t>Строительство отчистных сооружений хозяйственно-бытовых стоков с.Петрово, го Серебряные Пруды, Московской области (ПИР)</t>
  </si>
  <si>
    <t>Реконструкция отчистных сооружений с. Мягкое, го Серебряные Пруды, Московской области (ПИР)</t>
  </si>
  <si>
    <t>Реконструкция отчистных сооружений п. Новоклемово, го Серебряные Пруды, Московской области (ПИР)</t>
  </si>
  <si>
    <t>Реконструкция отчистных сооружений р.п. Серебряные Пруды, Московской области (ПИР)</t>
  </si>
  <si>
    <t>Реконструкция отчистных сооружений с.Узуново, го Серебряные Пруды, Московской области (ПИР)</t>
  </si>
  <si>
    <t>"Строительство очистных сооружений п. Успенский"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</si>
  <si>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</si>
  <si>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</si>
  <si>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</si>
  <si>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</si>
  <si>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</si>
  <si>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</si>
  <si>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</si>
  <si>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</si>
  <si>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</si>
  <si>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</si>
  <si>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Реконструкция системы теплоснабжения ул.Ил.Садофьева,д.15, рп Серебряные Пруды, Московской области</t>
  </si>
  <si>
    <t>Реконструкция газовой части БМК с.Крутое, го Серебряные Пруды, Московской области</t>
  </si>
  <si>
    <t>Строительство БМК ул.Лесная, с.Мочилы, го Серебряные Пруды</t>
  </si>
  <si>
    <t>«Строительство блочно-модульной котельной № 5 с. Мочилы, г.о. Серебряные Пруды (в т.ч. ПИР)"</t>
  </si>
  <si>
    <t>Строительство блочно-модульной котельной № 8 д. Шеметово, го Серебряные Пруды (в т.ч. ПИР), в т.ч. погашение кредиторской задолженности -3922,28 т.р., средства бюджета Московской области за счет средств поступивших из города Москвы</t>
  </si>
  <si>
    <t>Строительство блочно-модульной котельной в с. Глубокое, г.о. Серебряные Пруды (в т.ч. ПИР), в том числе погашение кредиторской задолженности - 3013,68 тыс.руб., средства бюджета Московской области за счет средств поступивших из города Москвы</t>
  </si>
  <si>
    <t>Строительство блочно-модульной котельной № 4 д. Подхожее, го Серебряные Пруды (в т.ч. ПИР), в т.ч. погашение кредиторской задолженности -3239,17 т.р., средства бюджета Московской области за счет средств поступивших из города Москвы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</si>
  <si>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</si>
  <si>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</si>
  <si>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</si>
  <si>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</si>
  <si>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</si>
  <si>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</si>
  <si>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Реконструкция водопроводных сетей ул. Садовая, ул.Школьная, рп Серебряные Пруды, Московской области</t>
  </si>
  <si>
    <t>Реконструкция водопроводных сетей ул. Свободная, рп Серебряные Пруды, Московской области</t>
  </si>
  <si>
    <t>Строительство водопроводных сетей ул.Железнодорожная, рп Серебряные Пруды, Московской области (СМР)</t>
  </si>
  <si>
    <t>Строительство водопроводных сетей м-н Школьный,с.Узуново, го Серебряные Пруды, Московской области (ПИР, СМР)</t>
  </si>
  <si>
    <t>Реконструкция сетей теплоснабжения с.Мочилы, го Серебряные Пруды, Московской области (ПИР)</t>
  </si>
  <si>
    <t>Реконструкция теплосети и ГВС от котельной № 2 р.п. Серебряные Пруды</t>
  </si>
  <si>
    <t>Итого</t>
  </si>
  <si>
    <t>* За исключением целевых средств, поступивших из бюджета Московской области на решение жилищных вопросов различным категориям граждан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</si>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</sst>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9" x14ac:knownFonts="1">
    <font>
      <sz val="11"/>
      <color theme="1"/>
      <name val="Calibri"/>
    </font>
    <font>
      <sz val="10"/>
      <name val="Arial"/>
    </font>
    <font>
      <b/>
      <sz val="14"/>
      <name val="Times New Roman"/>
    </font>
    <font>
      <b/>
      <sz val="10"/>
      <name val="Arial"/>
    </font>
    <font>
      <sz val="8"/>
      <name val="Arial"/>
    </font>
    <font>
      <b/>
      <sz val="8"/>
      <name val="Arial"/>
    </font>
    <font>
      <sz val="8"/>
      <color indexed="64"/>
      <name val="Arial"/>
    </font>
    <font>
      <b/>
      <sz val="8"/>
      <color indexed="64"/>
      <name val="Arial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2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vertical="center"/>
    </xf>
    <xf numFmtId="1" fontId="6" fillId="0" borderId="11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2" fontId="8" fillId="0" borderId="0" xfId="0" applyNumberFormat="1" applyFont="1"/>
    <xf numFmtId="2" fontId="0" fillId="0" borderId="0" xfId="0" applyNumberFormat="1"/>
    <xf numFmtId="0" fontId="0" fillId="2" borderId="0" xfId="0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left" vertical="center" wrapText="1"/>
    </xf>
    <xf numFmtId="2" fontId="4" fillId="0" borderId="11" xfId="0" applyNumberFormat="1" applyFont="1" applyBorder="1" applyAlignment="1">
      <alignment horizontal="left" vertical="center" wrapText="1"/>
    </xf>
    <xf numFmtId="2" fontId="6" fillId="0" borderId="10" xfId="0" applyNumberFormat="1" applyFont="1" applyBorder="1" applyAlignment="1">
      <alignment horizontal="left" vertical="center" wrapText="1"/>
    </xf>
    <xf numFmtId="2" fontId="6" fillId="0" borderId="11" xfId="0" applyNumberFormat="1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3" fontId="6" fillId="0" borderId="12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2" fontId="6" fillId="0" borderId="15" xfId="0" applyNumberFormat="1" applyFont="1" applyBorder="1" applyAlignment="1">
      <alignment horizontal="left" vertical="center" wrapText="1"/>
    </xf>
    <xf numFmtId="2" fontId="6" fillId="0" borderId="16" xfId="0" applyNumberFormat="1" applyFont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left" vertical="center" wrapText="1"/>
    </xf>
    <xf numFmtId="2" fontId="6" fillId="0" borderId="18" xfId="0" applyNumberFormat="1" applyFont="1" applyBorder="1" applyAlignment="1">
      <alignment horizontal="left" vertical="center" wrapText="1"/>
    </xf>
    <xf numFmtId="2" fontId="6" fillId="0" borderId="19" xfId="0" applyNumberFormat="1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left" vertical="center" wrapText="1"/>
    </xf>
    <xf numFmtId="2" fontId="5" fillId="0" borderId="22" xfId="0" applyNumberFormat="1" applyFont="1" applyBorder="1" applyAlignment="1">
      <alignment horizontal="left" vertical="center"/>
    </xf>
    <xf numFmtId="2" fontId="5" fillId="0" borderId="23" xfId="0" applyNumberFormat="1" applyFont="1" applyBorder="1" applyAlignment="1">
      <alignment horizontal="left" vertical="center"/>
    </xf>
    <xf numFmtId="2" fontId="5" fillId="0" borderId="24" xfId="0" applyNumberFormat="1" applyFont="1" applyBorder="1" applyAlignment="1">
      <alignment horizontal="left" vertical="center"/>
    </xf>
    <xf numFmtId="164" fontId="5" fillId="0" borderId="22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5"/>
  <sheetViews>
    <sheetView tabSelected="1" workbookViewId="0">
      <selection activeCell="O34" sqref="O34"/>
    </sheetView>
  </sheetViews>
  <sheetFormatPr defaultRowHeight="15" x14ac:dyDescent="0.25"/>
  <cols>
    <col min="1" max="1" width="20" customWidth="1"/>
    <col min="2" max="2" width="27.7109375" customWidth="1"/>
    <col min="3" max="3" width="11.5703125" customWidth="1"/>
    <col min="4" max="4" width="7.42578125" customWidth="1"/>
    <col min="5" max="5" width="7.7109375" customWidth="1"/>
    <col min="6" max="6" width="13.7109375" customWidth="1"/>
    <col min="7" max="7" width="8.140625" customWidth="1"/>
    <col min="8" max="8" width="13.42578125" customWidth="1"/>
    <col min="9" max="9" width="13.140625" customWidth="1"/>
    <col min="10" max="10" width="7.140625" customWidth="1"/>
    <col min="11" max="11" width="6.28515625" customWidth="1"/>
  </cols>
  <sheetData>
    <row r="1" spans="6:11" x14ac:dyDescent="0.25">
      <c r="F1" s="1"/>
      <c r="H1" s="1"/>
      <c r="I1" s="1"/>
      <c r="J1" s="31" t="s">
        <v>0</v>
      </c>
      <c r="K1" s="31"/>
    </row>
    <row r="2" spans="6:11" x14ac:dyDescent="0.25">
      <c r="F2" s="1"/>
      <c r="H2" s="1"/>
      <c r="K2" s="2" t="s">
        <v>1</v>
      </c>
    </row>
    <row r="3" spans="6:11" x14ac:dyDescent="0.25">
      <c r="F3" s="1"/>
      <c r="G3" s="1"/>
      <c r="H3" s="1"/>
      <c r="K3" s="2" t="s">
        <v>2</v>
      </c>
    </row>
    <row r="4" spans="6:11" x14ac:dyDescent="0.25">
      <c r="F4" s="1"/>
      <c r="H4" s="1"/>
      <c r="I4" s="1"/>
      <c r="K4" s="2" t="s">
        <v>3</v>
      </c>
    </row>
    <row r="5" spans="6:11" x14ac:dyDescent="0.25">
      <c r="F5" s="1"/>
      <c r="G5" s="31" t="s">
        <v>4</v>
      </c>
      <c r="H5" s="31"/>
      <c r="I5" s="31"/>
      <c r="J5" s="31"/>
      <c r="K5" s="31"/>
    </row>
    <row r="6" spans="6:11" ht="7.5" customHeight="1" x14ac:dyDescent="0.25">
      <c r="G6" s="3"/>
      <c r="H6" s="3"/>
      <c r="I6" s="3"/>
      <c r="J6" s="3"/>
      <c r="K6" s="3"/>
    </row>
    <row r="7" spans="6:11" ht="65.25" customHeight="1" x14ac:dyDescent="0.25">
      <c r="F7" s="32" t="s">
        <v>5</v>
      </c>
      <c r="G7" s="32"/>
      <c r="H7" s="32"/>
      <c r="I7" s="32"/>
      <c r="J7" s="32"/>
      <c r="K7" s="32"/>
    </row>
    <row r="8" spans="6:11" ht="6" customHeight="1" x14ac:dyDescent="0.25">
      <c r="F8" s="4"/>
      <c r="G8" s="4"/>
      <c r="H8" s="4"/>
      <c r="I8" s="4"/>
    </row>
    <row r="9" spans="6:11" x14ac:dyDescent="0.25">
      <c r="F9" s="4"/>
      <c r="H9" s="1"/>
      <c r="I9" s="1"/>
      <c r="J9" s="31" t="s">
        <v>0</v>
      </c>
      <c r="K9" s="31"/>
    </row>
    <row r="10" spans="6:11" x14ac:dyDescent="0.25">
      <c r="F10" s="4"/>
      <c r="H10" s="1"/>
      <c r="K10" s="2" t="s">
        <v>1</v>
      </c>
    </row>
    <row r="11" spans="6:11" x14ac:dyDescent="0.25">
      <c r="F11" s="4"/>
      <c r="G11" s="1"/>
      <c r="H11" s="1"/>
      <c r="K11" s="2" t="s">
        <v>2</v>
      </c>
    </row>
    <row r="12" spans="6:11" x14ac:dyDescent="0.25">
      <c r="F12" s="4"/>
      <c r="H12" s="1"/>
      <c r="I12" s="1"/>
      <c r="K12" s="2" t="s">
        <v>3</v>
      </c>
    </row>
    <row r="13" spans="6:11" x14ac:dyDescent="0.25">
      <c r="F13" s="4"/>
      <c r="G13" s="31" t="s">
        <v>6</v>
      </c>
      <c r="H13" s="31"/>
      <c r="I13" s="31"/>
      <c r="J13" s="31"/>
      <c r="K13" s="31"/>
    </row>
    <row r="14" spans="6:11" ht="9" customHeight="1" x14ac:dyDescent="0.25">
      <c r="F14" s="4"/>
      <c r="G14" s="2"/>
      <c r="H14" s="2"/>
      <c r="I14" s="2"/>
      <c r="J14" s="2"/>
      <c r="K14" s="2"/>
    </row>
    <row r="15" spans="6:11" ht="28.5" customHeight="1" x14ac:dyDescent="0.25">
      <c r="F15" s="32" t="s">
        <v>7</v>
      </c>
      <c r="G15" s="32"/>
      <c r="H15" s="32"/>
      <c r="I15" s="32"/>
      <c r="J15" s="32"/>
      <c r="K15" s="32"/>
    </row>
    <row r="16" spans="6:11" ht="7.5" customHeight="1" x14ac:dyDescent="0.25">
      <c r="F16" s="4"/>
      <c r="G16" s="2"/>
      <c r="H16" s="2"/>
      <c r="I16" s="2"/>
      <c r="J16" s="2"/>
      <c r="K16" s="2"/>
    </row>
    <row r="17" spans="1:23" ht="28.5" customHeight="1" x14ac:dyDescent="0.25">
      <c r="F17" s="4"/>
      <c r="G17" s="32" t="s">
        <v>8</v>
      </c>
      <c r="H17" s="32"/>
      <c r="I17" s="32"/>
      <c r="J17" s="32"/>
      <c r="K17" s="32"/>
    </row>
    <row r="18" spans="1:23" x14ac:dyDescent="0.25">
      <c r="F18" s="4"/>
      <c r="G18" s="2"/>
      <c r="H18" s="31" t="s">
        <v>9</v>
      </c>
      <c r="I18" s="31"/>
      <c r="J18" s="31"/>
      <c r="K18" s="31"/>
    </row>
    <row r="20" spans="1:23" ht="78" customHeight="1" x14ac:dyDescent="0.25">
      <c r="A20" s="33" t="s">
        <v>10</v>
      </c>
      <c r="B20" s="33"/>
      <c r="C20" s="33"/>
      <c r="D20" s="33"/>
      <c r="E20" s="33"/>
      <c r="F20" s="33"/>
      <c r="G20" s="33"/>
      <c r="H20" s="33"/>
      <c r="I20" s="33"/>
      <c r="J20" s="5"/>
      <c r="K20" s="5"/>
    </row>
    <row r="21" spans="1:23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23" ht="12" customHeight="1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7"/>
    </row>
    <row r="23" spans="1:23" ht="32.1" customHeight="1" x14ac:dyDescent="0.25">
      <c r="A23" s="35" t="s">
        <v>11</v>
      </c>
      <c r="B23" s="35"/>
      <c r="C23" s="36" t="s">
        <v>12</v>
      </c>
      <c r="D23" s="36" t="s">
        <v>13</v>
      </c>
      <c r="E23" s="36" t="s">
        <v>14</v>
      </c>
      <c r="F23" s="35" t="s">
        <v>15</v>
      </c>
      <c r="G23" s="35" t="s">
        <v>16</v>
      </c>
      <c r="H23" s="38" t="s">
        <v>17</v>
      </c>
      <c r="I23" s="39"/>
      <c r="J23" s="39"/>
      <c r="K23" s="40"/>
    </row>
    <row r="24" spans="1:23" ht="17.25" customHeight="1" x14ac:dyDescent="0.25">
      <c r="A24" s="35"/>
      <c r="B24" s="35"/>
      <c r="C24" s="37"/>
      <c r="D24" s="37"/>
      <c r="E24" s="37"/>
      <c r="F24" s="35"/>
      <c r="G24" s="35"/>
      <c r="H24" s="8" t="s">
        <v>18</v>
      </c>
      <c r="I24" s="8" t="s">
        <v>19</v>
      </c>
      <c r="J24" s="38" t="s">
        <v>20</v>
      </c>
      <c r="K24" s="40"/>
    </row>
    <row r="25" spans="1:23" ht="15" customHeight="1" x14ac:dyDescent="0.25">
      <c r="A25" s="35">
        <v>1</v>
      </c>
      <c r="B25" s="35"/>
      <c r="C25" s="8">
        <v>2</v>
      </c>
      <c r="D25" s="8">
        <v>3</v>
      </c>
      <c r="E25" s="8">
        <v>4</v>
      </c>
      <c r="F25" s="8">
        <v>5</v>
      </c>
      <c r="G25" s="8">
        <v>6</v>
      </c>
      <c r="H25" s="8">
        <v>7</v>
      </c>
      <c r="I25" s="8">
        <v>8</v>
      </c>
      <c r="J25" s="38">
        <v>9</v>
      </c>
      <c r="K25" s="40"/>
    </row>
    <row r="26" spans="1:23" ht="23.25" customHeight="1" x14ac:dyDescent="0.25">
      <c r="A26" s="41" t="s">
        <v>21</v>
      </c>
      <c r="B26" s="42"/>
      <c r="C26" s="9" t="s">
        <v>22</v>
      </c>
      <c r="D26" s="9"/>
      <c r="E26" s="9"/>
      <c r="F26" s="9"/>
      <c r="G26" s="9"/>
      <c r="H26" s="10">
        <f>H27+H36</f>
        <v>195106713.75</v>
      </c>
      <c r="I26" s="10">
        <f>I27+I36</f>
        <v>187741104.21000001</v>
      </c>
      <c r="J26" s="43">
        <v>34999360</v>
      </c>
      <c r="K26" s="44"/>
    </row>
    <row r="27" spans="1:23" ht="23.25" customHeight="1" x14ac:dyDescent="0.25">
      <c r="A27" s="45" t="s">
        <v>23</v>
      </c>
      <c r="B27" s="46"/>
      <c r="C27" s="11" t="s">
        <v>22</v>
      </c>
      <c r="D27" s="11" t="s">
        <v>24</v>
      </c>
      <c r="E27" s="11"/>
      <c r="F27" s="12"/>
      <c r="G27" s="12"/>
      <c r="H27" s="13">
        <v>18853000</v>
      </c>
      <c r="I27" s="13">
        <v>12896000</v>
      </c>
      <c r="J27" s="47">
        <v>0</v>
      </c>
      <c r="K27" s="48"/>
    </row>
    <row r="28" spans="1:23" ht="23.25" customHeight="1" x14ac:dyDescent="0.25">
      <c r="A28" s="45" t="s">
        <v>25</v>
      </c>
      <c r="B28" s="46"/>
      <c r="C28" s="11" t="s">
        <v>22</v>
      </c>
      <c r="D28" s="11" t="s">
        <v>24</v>
      </c>
      <c r="E28" s="11" t="s">
        <v>26</v>
      </c>
      <c r="F28" s="12"/>
      <c r="G28" s="12"/>
      <c r="H28" s="13">
        <v>18853000</v>
      </c>
      <c r="I28" s="13">
        <v>12896000</v>
      </c>
      <c r="J28" s="47">
        <v>0</v>
      </c>
      <c r="K28" s="48"/>
    </row>
    <row r="29" spans="1:23" ht="23.25" customHeight="1" x14ac:dyDescent="0.25">
      <c r="A29" s="45" t="s">
        <v>27</v>
      </c>
      <c r="B29" s="46"/>
      <c r="C29" s="11" t="s">
        <v>22</v>
      </c>
      <c r="D29" s="11" t="s">
        <v>24</v>
      </c>
      <c r="E29" s="11" t="s">
        <v>26</v>
      </c>
      <c r="F29" s="11" t="s">
        <v>28</v>
      </c>
      <c r="G29" s="11"/>
      <c r="H29" s="13">
        <v>18853000</v>
      </c>
      <c r="I29" s="13">
        <v>12896000</v>
      </c>
      <c r="J29" s="47">
        <v>0</v>
      </c>
      <c r="K29" s="48"/>
    </row>
    <row r="30" spans="1:23" ht="23.25" customHeight="1" x14ac:dyDescent="0.25">
      <c r="A30" s="49" t="s">
        <v>29</v>
      </c>
      <c r="B30" s="50"/>
      <c r="C30" s="11" t="s">
        <v>22</v>
      </c>
      <c r="D30" s="11" t="s">
        <v>24</v>
      </c>
      <c r="E30" s="11" t="s">
        <v>26</v>
      </c>
      <c r="F30" s="14" t="s">
        <v>30</v>
      </c>
      <c r="G30" s="14"/>
      <c r="H30" s="13">
        <v>18853000</v>
      </c>
      <c r="I30" s="13">
        <v>12896000</v>
      </c>
      <c r="J30" s="47">
        <v>0</v>
      </c>
      <c r="K30" s="48"/>
      <c r="R30" s="1"/>
      <c r="T30" s="1"/>
      <c r="U30" s="1"/>
      <c r="V30" s="31"/>
      <c r="W30" s="31"/>
    </row>
    <row r="31" spans="1:23" ht="34.5" customHeight="1" x14ac:dyDescent="0.25">
      <c r="A31" s="49" t="s">
        <v>31</v>
      </c>
      <c r="B31" s="50"/>
      <c r="C31" s="11" t="s">
        <v>22</v>
      </c>
      <c r="D31" s="11" t="s">
        <v>24</v>
      </c>
      <c r="E31" s="11" t="s">
        <v>26</v>
      </c>
      <c r="F31" s="14" t="s">
        <v>32</v>
      </c>
      <c r="G31" s="15"/>
      <c r="H31" s="13">
        <v>18853000</v>
      </c>
      <c r="I31" s="13">
        <v>12896000</v>
      </c>
      <c r="J31" s="47">
        <v>0</v>
      </c>
      <c r="K31" s="48"/>
      <c r="R31" s="1"/>
      <c r="T31" s="1"/>
      <c r="W31" s="2"/>
    </row>
    <row r="32" spans="1:23" ht="45.75" customHeight="1" x14ac:dyDescent="0.25">
      <c r="A32" s="49" t="s">
        <v>33</v>
      </c>
      <c r="B32" s="50"/>
      <c r="C32" s="11" t="s">
        <v>22</v>
      </c>
      <c r="D32" s="11" t="s">
        <v>24</v>
      </c>
      <c r="E32" s="11" t="s">
        <v>26</v>
      </c>
      <c r="F32" s="14" t="s">
        <v>34</v>
      </c>
      <c r="G32" s="15"/>
      <c r="H32" s="13">
        <v>18853000</v>
      </c>
      <c r="I32" s="13">
        <v>12896000</v>
      </c>
      <c r="J32" s="47">
        <v>0</v>
      </c>
      <c r="K32" s="48"/>
      <c r="R32" s="1"/>
      <c r="S32" s="1"/>
      <c r="T32" s="1"/>
      <c r="W32" s="2"/>
    </row>
    <row r="33" spans="1:23" ht="23.25" customHeight="1" x14ac:dyDescent="0.25">
      <c r="A33" s="49" t="s">
        <v>35</v>
      </c>
      <c r="B33" s="50"/>
      <c r="C33" s="11" t="s">
        <v>22</v>
      </c>
      <c r="D33" s="11" t="s">
        <v>24</v>
      </c>
      <c r="E33" s="11" t="s">
        <v>26</v>
      </c>
      <c r="F33" s="14" t="s">
        <v>34</v>
      </c>
      <c r="G33" s="14" t="s">
        <v>36</v>
      </c>
      <c r="H33" s="13">
        <v>18853000</v>
      </c>
      <c r="I33" s="13">
        <v>12896000</v>
      </c>
      <c r="J33" s="47">
        <v>0</v>
      </c>
      <c r="K33" s="48"/>
      <c r="R33" s="1"/>
      <c r="T33" s="1"/>
      <c r="U33" s="1"/>
      <c r="W33" s="2"/>
    </row>
    <row r="34" spans="1:23" ht="15" customHeight="1" x14ac:dyDescent="0.25">
      <c r="A34" s="49" t="s">
        <v>37</v>
      </c>
      <c r="B34" s="50"/>
      <c r="C34" s="11" t="s">
        <v>22</v>
      </c>
      <c r="D34" s="11" t="s">
        <v>24</v>
      </c>
      <c r="E34" s="11" t="s">
        <v>26</v>
      </c>
      <c r="F34" s="14" t="s">
        <v>34</v>
      </c>
      <c r="G34" s="14" t="s">
        <v>38</v>
      </c>
      <c r="H34" s="13">
        <v>18853000</v>
      </c>
      <c r="I34" s="13">
        <v>12896000</v>
      </c>
      <c r="J34" s="47">
        <v>0</v>
      </c>
      <c r="K34" s="48"/>
      <c r="R34" s="1"/>
      <c r="S34" s="31"/>
      <c r="T34" s="31"/>
      <c r="U34" s="31"/>
      <c r="V34" s="31"/>
      <c r="W34" s="31"/>
    </row>
    <row r="35" spans="1:23" ht="48" customHeight="1" x14ac:dyDescent="0.25">
      <c r="A35" s="51" t="s">
        <v>39</v>
      </c>
      <c r="B35" s="52"/>
      <c r="C35" s="16" t="s">
        <v>22</v>
      </c>
      <c r="D35" s="16" t="s">
        <v>24</v>
      </c>
      <c r="E35" s="16" t="s">
        <v>26</v>
      </c>
      <c r="F35" s="17" t="s">
        <v>34</v>
      </c>
      <c r="G35" s="17" t="s">
        <v>38</v>
      </c>
      <c r="H35" s="18">
        <f>18853000-18853000+18853000</f>
        <v>18853000</v>
      </c>
      <c r="I35" s="18">
        <v>12896000</v>
      </c>
      <c r="J35" s="53">
        <v>1</v>
      </c>
      <c r="K35" s="54"/>
      <c r="R35" s="1"/>
      <c r="S35" s="2"/>
      <c r="T35" s="2"/>
      <c r="U35" s="2"/>
      <c r="V35" s="2"/>
      <c r="W35" s="2"/>
    </row>
    <row r="36" spans="1:23" ht="15" customHeight="1" x14ac:dyDescent="0.25">
      <c r="A36" s="55" t="s">
        <v>40</v>
      </c>
      <c r="B36" s="56"/>
      <c r="C36" s="16" t="s">
        <v>22</v>
      </c>
      <c r="D36" s="16" t="s">
        <v>41</v>
      </c>
      <c r="E36" s="16"/>
      <c r="F36" s="19"/>
      <c r="G36" s="19"/>
      <c r="H36" s="18">
        <f>H37</f>
        <v>176253713.75</v>
      </c>
      <c r="I36" s="18">
        <f>I37</f>
        <v>174845104.21000001</v>
      </c>
      <c r="J36" s="53">
        <v>34999360</v>
      </c>
      <c r="K36" s="57"/>
      <c r="S36" s="3"/>
      <c r="T36" s="3"/>
      <c r="U36" s="3"/>
      <c r="V36" s="3"/>
      <c r="W36" s="3"/>
    </row>
    <row r="37" spans="1:23" ht="15" customHeight="1" x14ac:dyDescent="0.25">
      <c r="A37" s="55" t="s">
        <v>42</v>
      </c>
      <c r="B37" s="56"/>
      <c r="C37" s="16" t="s">
        <v>22</v>
      </c>
      <c r="D37" s="16" t="s">
        <v>41</v>
      </c>
      <c r="E37" s="16" t="s">
        <v>43</v>
      </c>
      <c r="F37" s="19"/>
      <c r="G37" s="19"/>
      <c r="H37" s="18">
        <f>H38+H50</f>
        <v>176253713.75</v>
      </c>
      <c r="I37" s="18">
        <f>162045104.21+12800000</f>
        <v>174845104.21000001</v>
      </c>
      <c r="J37" s="53">
        <v>34999360</v>
      </c>
      <c r="K37" s="57"/>
      <c r="R37" s="32"/>
      <c r="S37" s="32"/>
      <c r="T37" s="32"/>
      <c r="U37" s="32"/>
      <c r="V37" s="32"/>
      <c r="W37" s="32"/>
    </row>
    <row r="38" spans="1:23" ht="15" customHeight="1" x14ac:dyDescent="0.25">
      <c r="A38" s="55" t="s">
        <v>44</v>
      </c>
      <c r="B38" s="56"/>
      <c r="C38" s="16" t="s">
        <v>22</v>
      </c>
      <c r="D38" s="16" t="s">
        <v>41</v>
      </c>
      <c r="E38" s="16" t="s">
        <v>43</v>
      </c>
      <c r="F38" s="16" t="s">
        <v>45</v>
      </c>
      <c r="G38" s="16"/>
      <c r="H38" s="18">
        <f>H39</f>
        <v>39858930</v>
      </c>
      <c r="I38" s="18">
        <v>0</v>
      </c>
      <c r="J38" s="53">
        <v>0</v>
      </c>
      <c r="K38" s="57"/>
      <c r="R38" s="4"/>
      <c r="S38" s="4"/>
      <c r="T38" s="4"/>
      <c r="U38" s="4"/>
    </row>
    <row r="39" spans="1:23" ht="15" customHeight="1" x14ac:dyDescent="0.25">
      <c r="A39" s="51" t="s">
        <v>46</v>
      </c>
      <c r="B39" s="52"/>
      <c r="C39" s="16" t="s">
        <v>22</v>
      </c>
      <c r="D39" s="16" t="s">
        <v>41</v>
      </c>
      <c r="E39" s="16" t="s">
        <v>43</v>
      </c>
      <c r="F39" s="17" t="s">
        <v>47</v>
      </c>
      <c r="G39" s="17"/>
      <c r="H39" s="18">
        <f>H40+H45</f>
        <v>39858930</v>
      </c>
      <c r="I39" s="18">
        <v>0</v>
      </c>
      <c r="J39" s="53">
        <v>0</v>
      </c>
      <c r="K39" s="57"/>
      <c r="R39" s="4"/>
      <c r="T39" s="1"/>
      <c r="U39" s="1"/>
      <c r="V39" s="31"/>
      <c r="W39" s="31"/>
    </row>
    <row r="40" spans="1:23" ht="23.25" customHeight="1" x14ac:dyDescent="0.25">
      <c r="A40" s="51" t="s">
        <v>48</v>
      </c>
      <c r="B40" s="52"/>
      <c r="C40" s="16" t="s">
        <v>22</v>
      </c>
      <c r="D40" s="16" t="s">
        <v>41</v>
      </c>
      <c r="E40" s="16" t="s">
        <v>43</v>
      </c>
      <c r="F40" s="17" t="s">
        <v>49</v>
      </c>
      <c r="G40" s="20"/>
      <c r="H40" s="18">
        <f t="shared" ref="H40:H43" si="0">H41</f>
        <v>39858930</v>
      </c>
      <c r="I40" s="18">
        <v>0</v>
      </c>
      <c r="J40" s="53">
        <v>0</v>
      </c>
      <c r="K40" s="57"/>
      <c r="R40" s="4"/>
      <c r="T40" s="1"/>
      <c r="W40" s="2"/>
    </row>
    <row r="41" spans="1:23" ht="15" customHeight="1" x14ac:dyDescent="0.25">
      <c r="A41" s="51" t="s">
        <v>50</v>
      </c>
      <c r="B41" s="52"/>
      <c r="C41" s="16" t="s">
        <v>22</v>
      </c>
      <c r="D41" s="16" t="s">
        <v>41</v>
      </c>
      <c r="E41" s="16" t="s">
        <v>43</v>
      </c>
      <c r="F41" s="17" t="s">
        <v>51</v>
      </c>
      <c r="G41" s="20"/>
      <c r="H41" s="18">
        <f t="shared" si="0"/>
        <v>39858930</v>
      </c>
      <c r="I41" s="18">
        <v>0</v>
      </c>
      <c r="J41" s="53">
        <v>0</v>
      </c>
      <c r="K41" s="57"/>
      <c r="R41" s="4"/>
      <c r="S41" s="1"/>
      <c r="T41" s="1"/>
      <c r="W41" s="2"/>
    </row>
    <row r="42" spans="1:23" ht="23.25" customHeight="1" x14ac:dyDescent="0.25">
      <c r="A42" s="51" t="s">
        <v>35</v>
      </c>
      <c r="B42" s="52"/>
      <c r="C42" s="16" t="s">
        <v>22</v>
      </c>
      <c r="D42" s="16" t="s">
        <v>41</v>
      </c>
      <c r="E42" s="16" t="s">
        <v>43</v>
      </c>
      <c r="F42" s="17" t="s">
        <v>51</v>
      </c>
      <c r="G42" s="17" t="s">
        <v>36</v>
      </c>
      <c r="H42" s="18">
        <f t="shared" si="0"/>
        <v>39858930</v>
      </c>
      <c r="I42" s="18">
        <v>0</v>
      </c>
      <c r="J42" s="53">
        <v>0</v>
      </c>
      <c r="K42" s="57"/>
      <c r="R42" s="4"/>
      <c r="T42" s="1"/>
      <c r="U42" s="1"/>
      <c r="W42" s="2"/>
    </row>
    <row r="43" spans="1:23" ht="15" customHeight="1" x14ac:dyDescent="0.25">
      <c r="A43" s="51" t="s">
        <v>37</v>
      </c>
      <c r="B43" s="52"/>
      <c r="C43" s="16" t="s">
        <v>22</v>
      </c>
      <c r="D43" s="16" t="s">
        <v>41</v>
      </c>
      <c r="E43" s="16" t="s">
        <v>43</v>
      </c>
      <c r="F43" s="17" t="s">
        <v>51</v>
      </c>
      <c r="G43" s="17" t="s">
        <v>38</v>
      </c>
      <c r="H43" s="18">
        <f t="shared" si="0"/>
        <v>39858930</v>
      </c>
      <c r="I43" s="18">
        <v>0</v>
      </c>
      <c r="J43" s="53">
        <v>0</v>
      </c>
      <c r="K43" s="57"/>
      <c r="R43" s="4"/>
      <c r="S43" s="31"/>
      <c r="T43" s="31"/>
      <c r="U43" s="31"/>
      <c r="V43" s="31"/>
      <c r="W43" s="31"/>
    </row>
    <row r="44" spans="1:23" ht="35.25" customHeight="1" x14ac:dyDescent="0.25">
      <c r="A44" s="51" t="s">
        <v>52</v>
      </c>
      <c r="B44" s="52"/>
      <c r="C44" s="16" t="s">
        <v>22</v>
      </c>
      <c r="D44" s="16" t="s">
        <v>41</v>
      </c>
      <c r="E44" s="16" t="s">
        <v>43</v>
      </c>
      <c r="F44" s="17" t="s">
        <v>51</v>
      </c>
      <c r="G44" s="17" t="s">
        <v>38</v>
      </c>
      <c r="H44" s="18">
        <f>40274160-369000-46230</f>
        <v>39858930</v>
      </c>
      <c r="I44" s="18">
        <v>0</v>
      </c>
      <c r="J44" s="53">
        <v>0</v>
      </c>
      <c r="K44" s="54"/>
      <c r="R44" s="4"/>
      <c r="S44" s="2"/>
      <c r="T44" s="2"/>
      <c r="U44" s="2"/>
      <c r="V44" s="2"/>
      <c r="W44" s="2"/>
    </row>
    <row r="45" spans="1:23" ht="23.25" customHeight="1" x14ac:dyDescent="0.25">
      <c r="A45" s="51" t="s">
        <v>53</v>
      </c>
      <c r="B45" s="52"/>
      <c r="C45" s="16" t="s">
        <v>22</v>
      </c>
      <c r="D45" s="16" t="s">
        <v>41</v>
      </c>
      <c r="E45" s="16" t="s">
        <v>43</v>
      </c>
      <c r="F45" s="17" t="s">
        <v>54</v>
      </c>
      <c r="G45" s="20"/>
      <c r="H45" s="18">
        <f t="shared" ref="H45:H48" si="1">H46</f>
        <v>0</v>
      </c>
      <c r="I45" s="18">
        <v>0</v>
      </c>
      <c r="J45" s="53">
        <v>0</v>
      </c>
      <c r="K45" s="57"/>
      <c r="R45" s="4"/>
      <c r="S45" s="2"/>
      <c r="T45" s="2"/>
      <c r="U45" s="2"/>
      <c r="V45" s="2"/>
      <c r="W45" s="2"/>
    </row>
    <row r="46" spans="1:23" ht="23.25" customHeight="1" x14ac:dyDescent="0.25">
      <c r="A46" s="51" t="s">
        <v>55</v>
      </c>
      <c r="B46" s="52"/>
      <c r="C46" s="16" t="s">
        <v>22</v>
      </c>
      <c r="D46" s="16" t="s">
        <v>41</v>
      </c>
      <c r="E46" s="16" t="s">
        <v>43</v>
      </c>
      <c r="F46" s="17" t="s">
        <v>56</v>
      </c>
      <c r="G46" s="20"/>
      <c r="H46" s="18">
        <f t="shared" si="1"/>
        <v>0</v>
      </c>
      <c r="I46" s="18">
        <v>0</v>
      </c>
      <c r="J46" s="53">
        <v>0</v>
      </c>
      <c r="K46" s="57"/>
      <c r="R46" s="32"/>
      <c r="S46" s="32"/>
      <c r="T46" s="32"/>
      <c r="U46" s="32"/>
      <c r="V46" s="32"/>
      <c r="W46" s="32"/>
    </row>
    <row r="47" spans="1:23" ht="23.25" customHeight="1" x14ac:dyDescent="0.25">
      <c r="A47" s="51" t="s">
        <v>35</v>
      </c>
      <c r="B47" s="52"/>
      <c r="C47" s="16" t="s">
        <v>22</v>
      </c>
      <c r="D47" s="16" t="s">
        <v>41</v>
      </c>
      <c r="E47" s="16" t="s">
        <v>43</v>
      </c>
      <c r="F47" s="17" t="s">
        <v>56</v>
      </c>
      <c r="G47" s="17" t="s">
        <v>36</v>
      </c>
      <c r="H47" s="18">
        <f t="shared" si="1"/>
        <v>0</v>
      </c>
      <c r="I47" s="18">
        <v>0</v>
      </c>
      <c r="J47" s="53">
        <v>0</v>
      </c>
      <c r="K47" s="57"/>
      <c r="R47" s="4"/>
      <c r="S47" s="2"/>
      <c r="T47" s="2"/>
      <c r="U47" s="2"/>
      <c r="V47" s="2"/>
      <c r="W47" s="2"/>
    </row>
    <row r="48" spans="1:23" ht="15" customHeight="1" x14ac:dyDescent="0.25">
      <c r="A48" s="51" t="s">
        <v>37</v>
      </c>
      <c r="B48" s="52"/>
      <c r="C48" s="16" t="s">
        <v>22</v>
      </c>
      <c r="D48" s="16" t="s">
        <v>41</v>
      </c>
      <c r="E48" s="16" t="s">
        <v>43</v>
      </c>
      <c r="F48" s="17" t="s">
        <v>56</v>
      </c>
      <c r="G48" s="17" t="s">
        <v>38</v>
      </c>
      <c r="H48" s="18">
        <f t="shared" si="1"/>
        <v>0</v>
      </c>
      <c r="I48" s="18">
        <v>0</v>
      </c>
      <c r="J48" s="53">
        <v>0</v>
      </c>
      <c r="K48" s="57"/>
      <c r="R48" s="4"/>
      <c r="S48" s="32"/>
      <c r="T48" s="32"/>
      <c r="U48" s="32"/>
      <c r="V48" s="32"/>
      <c r="W48" s="32"/>
    </row>
    <row r="49" spans="1:23" ht="36" customHeight="1" x14ac:dyDescent="0.25">
      <c r="A49" s="51" t="s">
        <v>52</v>
      </c>
      <c r="B49" s="52"/>
      <c r="C49" s="16" t="s">
        <v>22</v>
      </c>
      <c r="D49" s="16" t="s">
        <v>41</v>
      </c>
      <c r="E49" s="16" t="s">
        <v>43</v>
      </c>
      <c r="F49" s="17" t="s">
        <v>56</v>
      </c>
      <c r="G49" s="17" t="s">
        <v>38</v>
      </c>
      <c r="H49" s="18">
        <f>8000000-8000000</f>
        <v>0</v>
      </c>
      <c r="I49" s="18">
        <v>0</v>
      </c>
      <c r="J49" s="53">
        <v>0</v>
      </c>
      <c r="K49" s="54"/>
      <c r="R49" s="4"/>
      <c r="S49" s="4"/>
      <c r="T49" s="4"/>
      <c r="U49" s="4"/>
      <c r="V49" s="4"/>
      <c r="W49" s="4"/>
    </row>
    <row r="50" spans="1:23" ht="34.5" customHeight="1" x14ac:dyDescent="0.25">
      <c r="A50" s="55" t="s">
        <v>57</v>
      </c>
      <c r="B50" s="56"/>
      <c r="C50" s="16" t="s">
        <v>22</v>
      </c>
      <c r="D50" s="16" t="s">
        <v>41</v>
      </c>
      <c r="E50" s="16" t="s">
        <v>43</v>
      </c>
      <c r="F50" s="16" t="s">
        <v>58</v>
      </c>
      <c r="G50" s="16"/>
      <c r="H50" s="18">
        <f>H51+H75+H93</f>
        <v>136394783.75</v>
      </c>
      <c r="I50" s="18">
        <f>I51+I75+I93</f>
        <v>174845104.21000001</v>
      </c>
      <c r="J50" s="53">
        <v>34999360</v>
      </c>
      <c r="K50" s="57"/>
      <c r="R50" s="4"/>
      <c r="S50" s="2"/>
      <c r="T50" s="31"/>
      <c r="U50" s="31"/>
      <c r="V50" s="31"/>
      <c r="W50" s="31"/>
    </row>
    <row r="51" spans="1:23" ht="15" customHeight="1" x14ac:dyDescent="0.25">
      <c r="A51" s="51" t="s">
        <v>59</v>
      </c>
      <c r="B51" s="52"/>
      <c r="C51" s="16" t="s">
        <v>22</v>
      </c>
      <c r="D51" s="16" t="s">
        <v>41</v>
      </c>
      <c r="E51" s="16" t="s">
        <v>43</v>
      </c>
      <c r="F51" s="17" t="s">
        <v>60</v>
      </c>
      <c r="G51" s="17"/>
      <c r="H51" s="18">
        <f>H52+H66</f>
        <v>62268035</v>
      </c>
      <c r="I51" s="18">
        <f>I52</f>
        <v>74245170</v>
      </c>
      <c r="J51" s="53">
        <v>28999360</v>
      </c>
      <c r="K51" s="57"/>
    </row>
    <row r="52" spans="1:23" ht="45.75" customHeight="1" x14ac:dyDescent="0.25">
      <c r="A52" s="51" t="s">
        <v>61</v>
      </c>
      <c r="B52" s="52"/>
      <c r="C52" s="16" t="s">
        <v>22</v>
      </c>
      <c r="D52" s="16" t="s">
        <v>41</v>
      </c>
      <c r="E52" s="16" t="s">
        <v>43</v>
      </c>
      <c r="F52" s="17" t="s">
        <v>62</v>
      </c>
      <c r="G52" s="20"/>
      <c r="H52" s="18">
        <f>H53+H58+H62</f>
        <v>15834045</v>
      </c>
      <c r="I52" s="18">
        <f>I61+I65</f>
        <v>74245170</v>
      </c>
      <c r="J52" s="53">
        <v>28999360</v>
      </c>
      <c r="K52" s="57"/>
    </row>
    <row r="53" spans="1:23" ht="23.25" customHeight="1" x14ac:dyDescent="0.25">
      <c r="A53" s="51" t="s">
        <v>63</v>
      </c>
      <c r="B53" s="52"/>
      <c r="C53" s="16" t="s">
        <v>22</v>
      </c>
      <c r="D53" s="16" t="s">
        <v>41</v>
      </c>
      <c r="E53" s="16" t="s">
        <v>43</v>
      </c>
      <c r="F53" s="17" t="s">
        <v>64</v>
      </c>
      <c r="G53" s="20"/>
      <c r="H53" s="18">
        <f t="shared" ref="H53:H54" si="2">H54</f>
        <v>9254045</v>
      </c>
      <c r="I53" s="18">
        <v>0</v>
      </c>
      <c r="J53" s="53">
        <v>0</v>
      </c>
      <c r="K53" s="57"/>
    </row>
    <row r="54" spans="1:23" ht="23.25" customHeight="1" x14ac:dyDescent="0.25">
      <c r="A54" s="51" t="s">
        <v>35</v>
      </c>
      <c r="B54" s="52"/>
      <c r="C54" s="16" t="s">
        <v>22</v>
      </c>
      <c r="D54" s="16" t="s">
        <v>41</v>
      </c>
      <c r="E54" s="16" t="s">
        <v>43</v>
      </c>
      <c r="F54" s="17" t="s">
        <v>64</v>
      </c>
      <c r="G54" s="17" t="s">
        <v>36</v>
      </c>
      <c r="H54" s="18">
        <f t="shared" si="2"/>
        <v>9254045</v>
      </c>
      <c r="I54" s="18">
        <v>0</v>
      </c>
      <c r="J54" s="53">
        <v>0</v>
      </c>
      <c r="K54" s="57"/>
    </row>
    <row r="55" spans="1:23" ht="15" customHeight="1" x14ac:dyDescent="0.25">
      <c r="A55" s="51" t="s">
        <v>37</v>
      </c>
      <c r="B55" s="52"/>
      <c r="C55" s="16" t="s">
        <v>22</v>
      </c>
      <c r="D55" s="16" t="s">
        <v>41</v>
      </c>
      <c r="E55" s="16" t="s">
        <v>43</v>
      </c>
      <c r="F55" s="17" t="s">
        <v>64</v>
      </c>
      <c r="G55" s="17" t="s">
        <v>38</v>
      </c>
      <c r="H55" s="18">
        <f>H56+H57</f>
        <v>9254045</v>
      </c>
      <c r="I55" s="18">
        <v>0</v>
      </c>
      <c r="J55" s="53">
        <v>0</v>
      </c>
      <c r="K55" s="57"/>
    </row>
    <row r="56" spans="1:23" ht="25.5" customHeight="1" x14ac:dyDescent="0.25">
      <c r="A56" s="51" t="s">
        <v>65</v>
      </c>
      <c r="B56" s="52"/>
      <c r="C56" s="16" t="s">
        <v>22</v>
      </c>
      <c r="D56" s="16" t="s">
        <v>41</v>
      </c>
      <c r="E56" s="16" t="s">
        <v>43</v>
      </c>
      <c r="F56" s="17" t="s">
        <v>64</v>
      </c>
      <c r="G56" s="17" t="s">
        <v>38</v>
      </c>
      <c r="H56" s="18">
        <f>5552022-247977</f>
        <v>5304045</v>
      </c>
      <c r="I56" s="18">
        <v>0</v>
      </c>
      <c r="J56" s="58">
        <v>0</v>
      </c>
      <c r="K56" s="59"/>
    </row>
    <row r="57" spans="1:23" ht="24" customHeight="1" x14ac:dyDescent="0.25">
      <c r="A57" s="51" t="s">
        <v>66</v>
      </c>
      <c r="B57" s="52"/>
      <c r="C57" s="16" t="s">
        <v>22</v>
      </c>
      <c r="D57" s="16" t="s">
        <v>41</v>
      </c>
      <c r="E57" s="16" t="s">
        <v>43</v>
      </c>
      <c r="F57" s="17" t="s">
        <v>64</v>
      </c>
      <c r="G57" s="17" t="s">
        <v>38</v>
      </c>
      <c r="H57" s="18">
        <v>3950000</v>
      </c>
      <c r="I57" s="18">
        <v>0</v>
      </c>
      <c r="J57" s="58">
        <v>0</v>
      </c>
      <c r="K57" s="59"/>
    </row>
    <row r="58" spans="1:23" ht="23.25" customHeight="1" x14ac:dyDescent="0.25">
      <c r="A58" s="51" t="s">
        <v>67</v>
      </c>
      <c r="B58" s="52"/>
      <c r="C58" s="16" t="s">
        <v>22</v>
      </c>
      <c r="D58" s="16" t="s">
        <v>41</v>
      </c>
      <c r="E58" s="16" t="s">
        <v>43</v>
      </c>
      <c r="F58" s="17" t="s">
        <v>68</v>
      </c>
      <c r="G58" s="20"/>
      <c r="H58" s="18">
        <v>6580000</v>
      </c>
      <c r="I58" s="18">
        <f t="shared" ref="I58:I60" si="3">I59</f>
        <v>6580000</v>
      </c>
      <c r="J58" s="53">
        <v>0</v>
      </c>
      <c r="K58" s="57"/>
    </row>
    <row r="59" spans="1:23" ht="23.25" customHeight="1" x14ac:dyDescent="0.25">
      <c r="A59" s="51" t="s">
        <v>35</v>
      </c>
      <c r="B59" s="52"/>
      <c r="C59" s="16" t="s">
        <v>22</v>
      </c>
      <c r="D59" s="16" t="s">
        <v>41</v>
      </c>
      <c r="E59" s="16" t="s">
        <v>43</v>
      </c>
      <c r="F59" s="17" t="s">
        <v>68</v>
      </c>
      <c r="G59" s="17" t="s">
        <v>36</v>
      </c>
      <c r="H59" s="18">
        <v>6580000</v>
      </c>
      <c r="I59" s="18">
        <f t="shared" si="3"/>
        <v>6580000</v>
      </c>
      <c r="J59" s="53">
        <v>0</v>
      </c>
      <c r="K59" s="57"/>
    </row>
    <row r="60" spans="1:23" ht="15" customHeight="1" x14ac:dyDescent="0.25">
      <c r="A60" s="51" t="s">
        <v>37</v>
      </c>
      <c r="B60" s="52"/>
      <c r="C60" s="16" t="s">
        <v>22</v>
      </c>
      <c r="D60" s="16" t="s">
        <v>41</v>
      </c>
      <c r="E60" s="16" t="s">
        <v>43</v>
      </c>
      <c r="F60" s="17" t="s">
        <v>68</v>
      </c>
      <c r="G60" s="17" t="s">
        <v>38</v>
      </c>
      <c r="H60" s="18">
        <v>6580000</v>
      </c>
      <c r="I60" s="18">
        <f t="shared" si="3"/>
        <v>6580000</v>
      </c>
      <c r="J60" s="53">
        <v>0</v>
      </c>
      <c r="K60" s="57"/>
    </row>
    <row r="61" spans="1:23" ht="24.75" customHeight="1" x14ac:dyDescent="0.25">
      <c r="A61" s="51" t="s">
        <v>69</v>
      </c>
      <c r="B61" s="52"/>
      <c r="C61" s="16" t="s">
        <v>22</v>
      </c>
      <c r="D61" s="16" t="s">
        <v>41</v>
      </c>
      <c r="E61" s="16" t="s">
        <v>43</v>
      </c>
      <c r="F61" s="17" t="s">
        <v>68</v>
      </c>
      <c r="G61" s="17" t="s">
        <v>38</v>
      </c>
      <c r="H61" s="18">
        <v>6580000</v>
      </c>
      <c r="I61" s="18">
        <v>6580000</v>
      </c>
      <c r="J61" s="53">
        <v>0</v>
      </c>
      <c r="K61" s="54"/>
    </row>
    <row r="62" spans="1:23" ht="15" customHeight="1" x14ac:dyDescent="0.25">
      <c r="A62" s="51" t="s">
        <v>70</v>
      </c>
      <c r="B62" s="52"/>
      <c r="C62" s="16" t="s">
        <v>22</v>
      </c>
      <c r="D62" s="16" t="s">
        <v>41</v>
      </c>
      <c r="E62" s="16" t="s">
        <v>43</v>
      </c>
      <c r="F62" s="17" t="s">
        <v>71</v>
      </c>
      <c r="G62" s="20"/>
      <c r="H62" s="18">
        <v>0</v>
      </c>
      <c r="I62" s="18">
        <v>67665170</v>
      </c>
      <c r="J62" s="53">
        <v>28999360</v>
      </c>
      <c r="K62" s="57"/>
    </row>
    <row r="63" spans="1:23" ht="23.25" customHeight="1" x14ac:dyDescent="0.25">
      <c r="A63" s="51" t="s">
        <v>35</v>
      </c>
      <c r="B63" s="52"/>
      <c r="C63" s="16" t="s">
        <v>22</v>
      </c>
      <c r="D63" s="16" t="s">
        <v>41</v>
      </c>
      <c r="E63" s="16" t="s">
        <v>43</v>
      </c>
      <c r="F63" s="17" t="s">
        <v>71</v>
      </c>
      <c r="G63" s="17" t="s">
        <v>36</v>
      </c>
      <c r="H63" s="18">
        <v>0</v>
      </c>
      <c r="I63" s="18">
        <v>67665170</v>
      </c>
      <c r="J63" s="53">
        <v>28999360</v>
      </c>
      <c r="K63" s="57"/>
    </row>
    <row r="64" spans="1:23" ht="15" customHeight="1" x14ac:dyDescent="0.25">
      <c r="A64" s="51" t="s">
        <v>37</v>
      </c>
      <c r="B64" s="52"/>
      <c r="C64" s="16" t="s">
        <v>22</v>
      </c>
      <c r="D64" s="16" t="s">
        <v>41</v>
      </c>
      <c r="E64" s="16" t="s">
        <v>43</v>
      </c>
      <c r="F64" s="17" t="s">
        <v>71</v>
      </c>
      <c r="G64" s="17" t="s">
        <v>38</v>
      </c>
      <c r="H64" s="18">
        <v>0</v>
      </c>
      <c r="I64" s="18">
        <v>67665170</v>
      </c>
      <c r="J64" s="53">
        <v>28999360</v>
      </c>
      <c r="K64" s="57"/>
    </row>
    <row r="65" spans="1:11" ht="39" customHeight="1" x14ac:dyDescent="0.25">
      <c r="A65" s="51" t="s">
        <v>72</v>
      </c>
      <c r="B65" s="52"/>
      <c r="C65" s="16" t="s">
        <v>22</v>
      </c>
      <c r="D65" s="16" t="s">
        <v>41</v>
      </c>
      <c r="E65" s="16" t="s">
        <v>43</v>
      </c>
      <c r="F65" s="17" t="s">
        <v>71</v>
      </c>
      <c r="G65" s="21">
        <v>410</v>
      </c>
      <c r="H65" s="18">
        <v>0</v>
      </c>
      <c r="I65" s="18">
        <v>67665170</v>
      </c>
      <c r="J65" s="53">
        <v>28999360</v>
      </c>
      <c r="K65" s="54"/>
    </row>
    <row r="66" spans="1:11" ht="15" customHeight="1" x14ac:dyDescent="0.25">
      <c r="A66" s="51" t="s">
        <v>73</v>
      </c>
      <c r="B66" s="52"/>
      <c r="C66" s="16" t="s">
        <v>22</v>
      </c>
      <c r="D66" s="16" t="s">
        <v>41</v>
      </c>
      <c r="E66" s="16" t="s">
        <v>43</v>
      </c>
      <c r="F66" s="17" t="s">
        <v>74</v>
      </c>
      <c r="G66" s="20"/>
      <c r="H66" s="18">
        <v>46433990</v>
      </c>
      <c r="I66" s="18">
        <v>0</v>
      </c>
      <c r="J66" s="53">
        <v>0</v>
      </c>
      <c r="K66" s="57"/>
    </row>
    <row r="67" spans="1:11" ht="23.25" customHeight="1" x14ac:dyDescent="0.25">
      <c r="A67" s="51" t="s">
        <v>75</v>
      </c>
      <c r="B67" s="52"/>
      <c r="C67" s="16" t="s">
        <v>22</v>
      </c>
      <c r="D67" s="16" t="s">
        <v>41</v>
      </c>
      <c r="E67" s="16" t="s">
        <v>43</v>
      </c>
      <c r="F67" s="17" t="s">
        <v>76</v>
      </c>
      <c r="G67" s="20"/>
      <c r="H67" s="18">
        <v>37515250</v>
      </c>
      <c r="I67" s="18">
        <v>0</v>
      </c>
      <c r="J67" s="53">
        <v>0</v>
      </c>
      <c r="K67" s="57"/>
    </row>
    <row r="68" spans="1:11" ht="23.25" customHeight="1" x14ac:dyDescent="0.25">
      <c r="A68" s="51" t="s">
        <v>35</v>
      </c>
      <c r="B68" s="52"/>
      <c r="C68" s="16" t="s">
        <v>22</v>
      </c>
      <c r="D68" s="16" t="s">
        <v>41</v>
      </c>
      <c r="E68" s="16" t="s">
        <v>43</v>
      </c>
      <c r="F68" s="17" t="s">
        <v>76</v>
      </c>
      <c r="G68" s="17" t="s">
        <v>36</v>
      </c>
      <c r="H68" s="18">
        <v>37515250</v>
      </c>
      <c r="I68" s="18">
        <v>0</v>
      </c>
      <c r="J68" s="53">
        <v>0</v>
      </c>
      <c r="K68" s="57"/>
    </row>
    <row r="69" spans="1:11" ht="15" customHeight="1" x14ac:dyDescent="0.25">
      <c r="A69" s="51" t="s">
        <v>37</v>
      </c>
      <c r="B69" s="52"/>
      <c r="C69" s="16" t="s">
        <v>22</v>
      </c>
      <c r="D69" s="16" t="s">
        <v>41</v>
      </c>
      <c r="E69" s="16" t="s">
        <v>43</v>
      </c>
      <c r="F69" s="17" t="s">
        <v>76</v>
      </c>
      <c r="G69" s="17" t="s">
        <v>38</v>
      </c>
      <c r="H69" s="18">
        <v>37515250</v>
      </c>
      <c r="I69" s="18">
        <v>0</v>
      </c>
      <c r="J69" s="53">
        <v>0</v>
      </c>
      <c r="K69" s="57"/>
    </row>
    <row r="70" spans="1:11" ht="24" customHeight="1" x14ac:dyDescent="0.25">
      <c r="A70" s="51" t="s">
        <v>77</v>
      </c>
      <c r="B70" s="52"/>
      <c r="C70" s="16" t="s">
        <v>22</v>
      </c>
      <c r="D70" s="16" t="s">
        <v>41</v>
      </c>
      <c r="E70" s="16" t="s">
        <v>43</v>
      </c>
      <c r="F70" s="17" t="s">
        <v>76</v>
      </c>
      <c r="G70" s="21">
        <v>410</v>
      </c>
      <c r="H70" s="18">
        <f>46433990-8918740</f>
        <v>37515250</v>
      </c>
      <c r="I70" s="18">
        <v>0</v>
      </c>
      <c r="J70" s="53">
        <v>0</v>
      </c>
      <c r="K70" s="54"/>
    </row>
    <row r="71" spans="1:11" ht="23.25" customHeight="1" x14ac:dyDescent="0.25">
      <c r="A71" s="51" t="s">
        <v>75</v>
      </c>
      <c r="B71" s="52"/>
      <c r="C71" s="16" t="s">
        <v>22</v>
      </c>
      <c r="D71" s="16" t="s">
        <v>41</v>
      </c>
      <c r="E71" s="16" t="s">
        <v>43</v>
      </c>
      <c r="F71" s="17" t="s">
        <v>78</v>
      </c>
      <c r="G71" s="20"/>
      <c r="H71" s="18">
        <v>8918740</v>
      </c>
      <c r="I71" s="18">
        <v>0</v>
      </c>
      <c r="J71" s="53">
        <v>0</v>
      </c>
      <c r="K71" s="57"/>
    </row>
    <row r="72" spans="1:11" ht="23.25" customHeight="1" x14ac:dyDescent="0.25">
      <c r="A72" s="51" t="s">
        <v>35</v>
      </c>
      <c r="B72" s="52"/>
      <c r="C72" s="16" t="s">
        <v>22</v>
      </c>
      <c r="D72" s="16" t="s">
        <v>41</v>
      </c>
      <c r="E72" s="16" t="s">
        <v>43</v>
      </c>
      <c r="F72" s="17" t="s">
        <v>78</v>
      </c>
      <c r="G72" s="17" t="s">
        <v>36</v>
      </c>
      <c r="H72" s="18">
        <v>8918740</v>
      </c>
      <c r="I72" s="18">
        <v>0</v>
      </c>
      <c r="J72" s="53">
        <v>0</v>
      </c>
      <c r="K72" s="57"/>
    </row>
    <row r="73" spans="1:11" ht="15" customHeight="1" x14ac:dyDescent="0.25">
      <c r="A73" s="51" t="s">
        <v>37</v>
      </c>
      <c r="B73" s="52"/>
      <c r="C73" s="16" t="s">
        <v>22</v>
      </c>
      <c r="D73" s="16" t="s">
        <v>41</v>
      </c>
      <c r="E73" s="16" t="s">
        <v>43</v>
      </c>
      <c r="F73" s="17" t="s">
        <v>78</v>
      </c>
      <c r="G73" s="17" t="s">
        <v>38</v>
      </c>
      <c r="H73" s="18">
        <v>8918740</v>
      </c>
      <c r="I73" s="18">
        <v>0</v>
      </c>
      <c r="J73" s="53">
        <v>0</v>
      </c>
      <c r="K73" s="57"/>
    </row>
    <row r="74" spans="1:11" ht="24" customHeight="1" x14ac:dyDescent="0.25">
      <c r="A74" s="51" t="s">
        <v>77</v>
      </c>
      <c r="B74" s="52"/>
      <c r="C74" s="16" t="s">
        <v>22</v>
      </c>
      <c r="D74" s="16" t="s">
        <v>41</v>
      </c>
      <c r="E74" s="16" t="s">
        <v>43</v>
      </c>
      <c r="F74" s="17" t="s">
        <v>78</v>
      </c>
      <c r="G74" s="21">
        <v>410</v>
      </c>
      <c r="H74" s="18">
        <v>8918740</v>
      </c>
      <c r="I74" s="18">
        <v>0</v>
      </c>
      <c r="J74" s="60">
        <v>0</v>
      </c>
      <c r="K74" s="61"/>
    </row>
    <row r="75" spans="1:11" ht="15" customHeight="1" x14ac:dyDescent="0.25">
      <c r="A75" s="51" t="s">
        <v>79</v>
      </c>
      <c r="B75" s="52"/>
      <c r="C75" s="16" t="s">
        <v>22</v>
      </c>
      <c r="D75" s="16" t="s">
        <v>41</v>
      </c>
      <c r="E75" s="16" t="s">
        <v>43</v>
      </c>
      <c r="F75" s="17" t="s">
        <v>80</v>
      </c>
      <c r="G75" s="17"/>
      <c r="H75" s="18">
        <f t="shared" ref="H75:H78" si="4">H76</f>
        <v>18990642</v>
      </c>
      <c r="I75" s="18">
        <f>I76+I87</f>
        <v>62691044.210000001</v>
      </c>
      <c r="J75" s="53">
        <v>0</v>
      </c>
      <c r="K75" s="57"/>
    </row>
    <row r="76" spans="1:11" ht="45.75" customHeight="1" x14ac:dyDescent="0.25">
      <c r="A76" s="51" t="s">
        <v>81</v>
      </c>
      <c r="B76" s="52"/>
      <c r="C76" s="16" t="s">
        <v>22</v>
      </c>
      <c r="D76" s="16" t="s">
        <v>41</v>
      </c>
      <c r="E76" s="16" t="s">
        <v>43</v>
      </c>
      <c r="F76" s="17" t="s">
        <v>82</v>
      </c>
      <c r="G76" s="20"/>
      <c r="H76" s="18">
        <f t="shared" si="4"/>
        <v>18990642</v>
      </c>
      <c r="I76" s="18">
        <f t="shared" ref="I76:I78" si="5">I77</f>
        <v>43691044.210000001</v>
      </c>
      <c r="J76" s="53">
        <v>0</v>
      </c>
      <c r="K76" s="57"/>
    </row>
    <row r="77" spans="1:11" ht="23.25" customHeight="1" x14ac:dyDescent="0.25">
      <c r="A77" s="51" t="s">
        <v>83</v>
      </c>
      <c r="B77" s="52"/>
      <c r="C77" s="16" t="s">
        <v>22</v>
      </c>
      <c r="D77" s="16" t="s">
        <v>41</v>
      </c>
      <c r="E77" s="16" t="s">
        <v>43</v>
      </c>
      <c r="F77" s="17" t="s">
        <v>84</v>
      </c>
      <c r="G77" s="20"/>
      <c r="H77" s="18">
        <f t="shared" si="4"/>
        <v>18990642</v>
      </c>
      <c r="I77" s="18">
        <f t="shared" si="5"/>
        <v>43691044.210000001</v>
      </c>
      <c r="J77" s="53">
        <v>0</v>
      </c>
      <c r="K77" s="57"/>
    </row>
    <row r="78" spans="1:11" ht="23.25" customHeight="1" x14ac:dyDescent="0.25">
      <c r="A78" s="51" t="s">
        <v>35</v>
      </c>
      <c r="B78" s="52"/>
      <c r="C78" s="16" t="s">
        <v>22</v>
      </c>
      <c r="D78" s="16" t="s">
        <v>41</v>
      </c>
      <c r="E78" s="16" t="s">
        <v>43</v>
      </c>
      <c r="F78" s="17" t="s">
        <v>84</v>
      </c>
      <c r="G78" s="17" t="s">
        <v>36</v>
      </c>
      <c r="H78" s="18">
        <f t="shared" si="4"/>
        <v>18990642</v>
      </c>
      <c r="I78" s="18">
        <f t="shared" si="5"/>
        <v>43691044.210000001</v>
      </c>
      <c r="J78" s="53">
        <v>0</v>
      </c>
      <c r="K78" s="57"/>
    </row>
    <row r="79" spans="1:11" ht="15" customHeight="1" x14ac:dyDescent="0.25">
      <c r="A79" s="51" t="s">
        <v>37</v>
      </c>
      <c r="B79" s="52"/>
      <c r="C79" s="16" t="s">
        <v>22</v>
      </c>
      <c r="D79" s="16" t="s">
        <v>41</v>
      </c>
      <c r="E79" s="16" t="s">
        <v>43</v>
      </c>
      <c r="F79" s="17" t="s">
        <v>84</v>
      </c>
      <c r="G79" s="17" t="s">
        <v>38</v>
      </c>
      <c r="H79" s="18">
        <f>H80+H81+H82+H83+H84+H85+H86</f>
        <v>18990642</v>
      </c>
      <c r="I79" s="18">
        <f>I80+I81+I82+I83+I84+I85+I86</f>
        <v>43691044.210000001</v>
      </c>
      <c r="J79" s="53">
        <v>0</v>
      </c>
      <c r="K79" s="57"/>
    </row>
    <row r="80" spans="1:11" ht="36.75" customHeight="1" x14ac:dyDescent="0.25">
      <c r="A80" s="51" t="s">
        <v>85</v>
      </c>
      <c r="B80" s="52"/>
      <c r="C80" s="16" t="s">
        <v>22</v>
      </c>
      <c r="D80" s="16" t="s">
        <v>41</v>
      </c>
      <c r="E80" s="16" t="s">
        <v>43</v>
      </c>
      <c r="F80" s="17" t="s">
        <v>84</v>
      </c>
      <c r="G80" s="17" t="s">
        <v>38</v>
      </c>
      <c r="H80" s="18">
        <v>9067</v>
      </c>
      <c r="I80" s="18">
        <v>1000000</v>
      </c>
      <c r="J80" s="53">
        <v>0</v>
      </c>
      <c r="K80" s="54"/>
    </row>
    <row r="81" spans="1:11" ht="33.75" customHeight="1" x14ac:dyDescent="0.25">
      <c r="A81" s="51" t="s">
        <v>86</v>
      </c>
      <c r="B81" s="52"/>
      <c r="C81" s="16" t="s">
        <v>22</v>
      </c>
      <c r="D81" s="16" t="s">
        <v>41</v>
      </c>
      <c r="E81" s="16" t="s">
        <v>43</v>
      </c>
      <c r="F81" s="17" t="s">
        <v>84</v>
      </c>
      <c r="G81" s="17" t="s">
        <v>38</v>
      </c>
      <c r="H81" s="18">
        <f>2000000-2000000</f>
        <v>0</v>
      </c>
      <c r="I81" s="18">
        <v>1000000</v>
      </c>
      <c r="J81" s="53">
        <v>0</v>
      </c>
      <c r="K81" s="54"/>
    </row>
    <row r="82" spans="1:11" ht="26.25" customHeight="1" x14ac:dyDescent="0.25">
      <c r="A82" s="51" t="s">
        <v>87</v>
      </c>
      <c r="B82" s="52"/>
      <c r="C82" s="16" t="s">
        <v>22</v>
      </c>
      <c r="D82" s="16" t="s">
        <v>41</v>
      </c>
      <c r="E82" s="16" t="s">
        <v>43</v>
      </c>
      <c r="F82" s="17" t="s">
        <v>84</v>
      </c>
      <c r="G82" s="17" t="s">
        <v>38</v>
      </c>
      <c r="H82" s="18">
        <f>7162360+2454000-899980+365415</f>
        <v>9081795</v>
      </c>
      <c r="I82" s="18">
        <v>0</v>
      </c>
      <c r="J82" s="53">
        <v>0</v>
      </c>
      <c r="K82" s="54"/>
    </row>
    <row r="83" spans="1:11" ht="24" customHeight="1" x14ac:dyDescent="0.25">
      <c r="A83" s="51" t="s">
        <v>88</v>
      </c>
      <c r="B83" s="52"/>
      <c r="C83" s="16" t="s">
        <v>22</v>
      </c>
      <c r="D83" s="16" t="s">
        <v>41</v>
      </c>
      <c r="E83" s="16" t="s">
        <v>43</v>
      </c>
      <c r="F83" s="17" t="s">
        <v>84</v>
      </c>
      <c r="G83" s="17" t="s">
        <v>38</v>
      </c>
      <c r="H83" s="18">
        <f>8999800+899980</f>
        <v>9899780</v>
      </c>
      <c r="I83" s="18">
        <v>0</v>
      </c>
      <c r="J83" s="53">
        <v>0</v>
      </c>
      <c r="K83" s="54"/>
    </row>
    <row r="84" spans="1:11" ht="24" customHeight="1" x14ac:dyDescent="0.25">
      <c r="A84" s="51" t="s">
        <v>89</v>
      </c>
      <c r="B84" s="52"/>
      <c r="C84" s="16" t="s">
        <v>22</v>
      </c>
      <c r="D84" s="16" t="s">
        <v>41</v>
      </c>
      <c r="E84" s="16" t="s">
        <v>43</v>
      </c>
      <c r="F84" s="17" t="s">
        <v>84</v>
      </c>
      <c r="G84" s="17" t="s">
        <v>38</v>
      </c>
      <c r="H84" s="18">
        <v>0</v>
      </c>
      <c r="I84" s="18">
        <f>18000000-6580000</f>
        <v>11420000</v>
      </c>
      <c r="J84" s="53">
        <v>0</v>
      </c>
      <c r="K84" s="54"/>
    </row>
    <row r="85" spans="1:11" ht="26.25" customHeight="1" x14ac:dyDescent="0.25">
      <c r="A85" s="51" t="s">
        <v>90</v>
      </c>
      <c r="B85" s="52"/>
      <c r="C85" s="16" t="s">
        <v>22</v>
      </c>
      <c r="D85" s="16" t="s">
        <v>41</v>
      </c>
      <c r="E85" s="16" t="s">
        <v>43</v>
      </c>
      <c r="F85" s="17" t="s">
        <v>84</v>
      </c>
      <c r="G85" s="17" t="s">
        <v>38</v>
      </c>
      <c r="H85" s="18">
        <v>0</v>
      </c>
      <c r="I85" s="18">
        <v>14000000</v>
      </c>
      <c r="J85" s="53">
        <v>0</v>
      </c>
      <c r="K85" s="54"/>
    </row>
    <row r="86" spans="1:11" ht="26.25" customHeight="1" x14ac:dyDescent="0.25">
      <c r="A86" s="62" t="s">
        <v>91</v>
      </c>
      <c r="B86" s="63"/>
      <c r="C86" s="16" t="s">
        <v>22</v>
      </c>
      <c r="D86" s="16" t="s">
        <v>41</v>
      </c>
      <c r="E86" s="16" t="s">
        <v>43</v>
      </c>
      <c r="F86" s="17" t="s">
        <v>84</v>
      </c>
      <c r="G86" s="17" t="s">
        <v>38</v>
      </c>
      <c r="H86" s="18">
        <v>0</v>
      </c>
      <c r="I86" s="18">
        <v>16271044.210000001</v>
      </c>
      <c r="J86" s="58">
        <v>0</v>
      </c>
      <c r="K86" s="59"/>
    </row>
    <row r="87" spans="1:11" ht="45.75" customHeight="1" x14ac:dyDescent="0.25">
      <c r="A87" s="51" t="s">
        <v>92</v>
      </c>
      <c r="B87" s="52"/>
      <c r="C87" s="16" t="s">
        <v>22</v>
      </c>
      <c r="D87" s="16" t="s">
        <v>41</v>
      </c>
      <c r="E87" s="16" t="s">
        <v>43</v>
      </c>
      <c r="F87" s="17" t="s">
        <v>93</v>
      </c>
      <c r="G87" s="20"/>
      <c r="H87" s="18">
        <v>0</v>
      </c>
      <c r="I87" s="18">
        <v>19000000</v>
      </c>
      <c r="J87" s="53">
        <v>0</v>
      </c>
      <c r="K87" s="57"/>
    </row>
    <row r="88" spans="1:11" ht="34.5" customHeight="1" x14ac:dyDescent="0.25">
      <c r="A88" s="51" t="s">
        <v>94</v>
      </c>
      <c r="B88" s="52"/>
      <c r="C88" s="16" t="s">
        <v>22</v>
      </c>
      <c r="D88" s="16" t="s">
        <v>41</v>
      </c>
      <c r="E88" s="16" t="s">
        <v>43</v>
      </c>
      <c r="F88" s="17" t="s">
        <v>95</v>
      </c>
      <c r="G88" s="20"/>
      <c r="H88" s="18">
        <v>0</v>
      </c>
      <c r="I88" s="18">
        <v>19000000</v>
      </c>
      <c r="J88" s="53">
        <v>0</v>
      </c>
      <c r="K88" s="57"/>
    </row>
    <row r="89" spans="1:11" ht="23.25" customHeight="1" x14ac:dyDescent="0.25">
      <c r="A89" s="51" t="s">
        <v>35</v>
      </c>
      <c r="B89" s="52"/>
      <c r="C89" s="16" t="s">
        <v>22</v>
      </c>
      <c r="D89" s="16" t="s">
        <v>41</v>
      </c>
      <c r="E89" s="16" t="s">
        <v>43</v>
      </c>
      <c r="F89" s="17" t="s">
        <v>95</v>
      </c>
      <c r="G89" s="17" t="s">
        <v>36</v>
      </c>
      <c r="H89" s="18">
        <v>0</v>
      </c>
      <c r="I89" s="18">
        <v>19000000</v>
      </c>
      <c r="J89" s="53">
        <v>0</v>
      </c>
      <c r="K89" s="57"/>
    </row>
    <row r="90" spans="1:11" ht="15" customHeight="1" x14ac:dyDescent="0.25">
      <c r="A90" s="51" t="s">
        <v>37</v>
      </c>
      <c r="B90" s="52"/>
      <c r="C90" s="16" t="s">
        <v>22</v>
      </c>
      <c r="D90" s="16" t="s">
        <v>41</v>
      </c>
      <c r="E90" s="16" t="s">
        <v>43</v>
      </c>
      <c r="F90" s="17" t="s">
        <v>95</v>
      </c>
      <c r="G90" s="17" t="s">
        <v>38</v>
      </c>
      <c r="H90" s="18">
        <v>0</v>
      </c>
      <c r="I90" s="18">
        <v>19000000</v>
      </c>
      <c r="J90" s="53">
        <v>0</v>
      </c>
      <c r="K90" s="57"/>
    </row>
    <row r="91" spans="1:11" ht="24.75" customHeight="1" x14ac:dyDescent="0.25">
      <c r="A91" s="64" t="s">
        <v>89</v>
      </c>
      <c r="B91" s="63"/>
      <c r="C91" s="16" t="s">
        <v>22</v>
      </c>
      <c r="D91" s="16" t="s">
        <v>41</v>
      </c>
      <c r="E91" s="16" t="s">
        <v>43</v>
      </c>
      <c r="F91" s="17" t="s">
        <v>95</v>
      </c>
      <c r="G91" s="17" t="s">
        <v>38</v>
      </c>
      <c r="H91" s="18">
        <v>0</v>
      </c>
      <c r="I91" s="22">
        <v>10000</v>
      </c>
      <c r="J91" s="53">
        <v>0</v>
      </c>
      <c r="K91" s="54"/>
    </row>
    <row r="92" spans="1:11" ht="24" customHeight="1" x14ac:dyDescent="0.25">
      <c r="A92" s="64" t="s">
        <v>90</v>
      </c>
      <c r="B92" s="63"/>
      <c r="C92" s="16" t="s">
        <v>22</v>
      </c>
      <c r="D92" s="16" t="s">
        <v>41</v>
      </c>
      <c r="E92" s="16" t="s">
        <v>43</v>
      </c>
      <c r="F92" s="17" t="s">
        <v>95</v>
      </c>
      <c r="G92" s="17" t="s">
        <v>38</v>
      </c>
      <c r="H92" s="18">
        <v>0</v>
      </c>
      <c r="I92" s="22">
        <v>9000</v>
      </c>
      <c r="J92" s="53">
        <v>0</v>
      </c>
      <c r="K92" s="54"/>
    </row>
    <row r="93" spans="1:11" ht="23.25" customHeight="1" x14ac:dyDescent="0.25">
      <c r="A93" s="51" t="s">
        <v>96</v>
      </c>
      <c r="B93" s="52"/>
      <c r="C93" s="16" t="s">
        <v>22</v>
      </c>
      <c r="D93" s="16" t="s">
        <v>41</v>
      </c>
      <c r="E93" s="16" t="s">
        <v>43</v>
      </c>
      <c r="F93" s="17" t="s">
        <v>97</v>
      </c>
      <c r="G93" s="17"/>
      <c r="H93" s="18">
        <f>H94+H110</f>
        <v>55136106.75</v>
      </c>
      <c r="I93" s="18">
        <f>I94+I110</f>
        <v>37908890</v>
      </c>
      <c r="J93" s="53">
        <v>6000000</v>
      </c>
      <c r="K93" s="57"/>
    </row>
    <row r="94" spans="1:11" ht="34.5" customHeight="1" x14ac:dyDescent="0.25">
      <c r="A94" s="51" t="s">
        <v>98</v>
      </c>
      <c r="B94" s="52"/>
      <c r="C94" s="16" t="s">
        <v>22</v>
      </c>
      <c r="D94" s="16" t="s">
        <v>41</v>
      </c>
      <c r="E94" s="16" t="s">
        <v>43</v>
      </c>
      <c r="F94" s="17" t="s">
        <v>99</v>
      </c>
      <c r="G94" s="20"/>
      <c r="H94" s="18">
        <f>H95+H105</f>
        <v>50647106.75</v>
      </c>
      <c r="I94" s="18">
        <f t="shared" ref="I94:I96" si="6">I95</f>
        <v>4800000</v>
      </c>
      <c r="J94" s="53">
        <v>0</v>
      </c>
      <c r="K94" s="57"/>
    </row>
    <row r="95" spans="1:11" ht="23.25" customHeight="1" x14ac:dyDescent="0.25">
      <c r="A95" s="51" t="s">
        <v>100</v>
      </c>
      <c r="B95" s="52"/>
      <c r="C95" s="16" t="s">
        <v>22</v>
      </c>
      <c r="D95" s="16" t="s">
        <v>41</v>
      </c>
      <c r="E95" s="16" t="s">
        <v>43</v>
      </c>
      <c r="F95" s="17" t="s">
        <v>101</v>
      </c>
      <c r="G95" s="20"/>
      <c r="H95" s="18">
        <f t="shared" ref="H95:H96" si="7">H96</f>
        <v>14953886.75</v>
      </c>
      <c r="I95" s="18">
        <f t="shared" si="6"/>
        <v>4800000</v>
      </c>
      <c r="J95" s="53">
        <v>0</v>
      </c>
      <c r="K95" s="57"/>
    </row>
    <row r="96" spans="1:11" ht="23.25" customHeight="1" x14ac:dyDescent="0.25">
      <c r="A96" s="51" t="s">
        <v>35</v>
      </c>
      <c r="B96" s="52"/>
      <c r="C96" s="16" t="s">
        <v>22</v>
      </c>
      <c r="D96" s="16" t="s">
        <v>41</v>
      </c>
      <c r="E96" s="16" t="s">
        <v>43</v>
      </c>
      <c r="F96" s="17" t="s">
        <v>101</v>
      </c>
      <c r="G96" s="17" t="s">
        <v>36</v>
      </c>
      <c r="H96" s="18">
        <f t="shared" si="7"/>
        <v>14953886.75</v>
      </c>
      <c r="I96" s="18">
        <f t="shared" si="6"/>
        <v>4800000</v>
      </c>
      <c r="J96" s="53">
        <v>0</v>
      </c>
      <c r="K96" s="57"/>
    </row>
    <row r="97" spans="1:11" ht="15" customHeight="1" x14ac:dyDescent="0.25">
      <c r="A97" s="51" t="s">
        <v>37</v>
      </c>
      <c r="B97" s="52"/>
      <c r="C97" s="16" t="s">
        <v>22</v>
      </c>
      <c r="D97" s="16" t="s">
        <v>41</v>
      </c>
      <c r="E97" s="16" t="s">
        <v>43</v>
      </c>
      <c r="F97" s="17" t="s">
        <v>101</v>
      </c>
      <c r="G97" s="17" t="s">
        <v>38</v>
      </c>
      <c r="H97" s="18">
        <f>H98+H99+H100+H101+H102+H103+H104</f>
        <v>14953886.75</v>
      </c>
      <c r="I97" s="18">
        <f>I98+I99+I100+I101+I102+I103+I104</f>
        <v>4800000</v>
      </c>
      <c r="J97" s="53">
        <v>0</v>
      </c>
      <c r="K97" s="57"/>
    </row>
    <row r="98" spans="1:11" ht="33" customHeight="1" x14ac:dyDescent="0.25">
      <c r="A98" s="64" t="s">
        <v>102</v>
      </c>
      <c r="B98" s="63"/>
      <c r="C98" s="16" t="s">
        <v>22</v>
      </c>
      <c r="D98" s="16" t="s">
        <v>41</v>
      </c>
      <c r="E98" s="16" t="s">
        <v>43</v>
      </c>
      <c r="F98" s="17" t="s">
        <v>101</v>
      </c>
      <c r="G98" s="17" t="s">
        <v>38</v>
      </c>
      <c r="H98" s="18">
        <f>4686660+32562.41-622434.21</f>
        <v>4096788.2</v>
      </c>
      <c r="I98" s="18">
        <v>0</v>
      </c>
      <c r="J98" s="53">
        <v>0</v>
      </c>
      <c r="K98" s="54"/>
    </row>
    <row r="99" spans="1:11" ht="24" customHeight="1" x14ac:dyDescent="0.25">
      <c r="A99" s="64" t="s">
        <v>103</v>
      </c>
      <c r="B99" s="63"/>
      <c r="C99" s="16" t="s">
        <v>22</v>
      </c>
      <c r="D99" s="16" t="s">
        <v>41</v>
      </c>
      <c r="E99" s="16" t="s">
        <v>43</v>
      </c>
      <c r="F99" s="17" t="s">
        <v>101</v>
      </c>
      <c r="G99" s="17" t="s">
        <v>38</v>
      </c>
      <c r="H99" s="18">
        <f>800000-216000-69003.04</f>
        <v>514996.96</v>
      </c>
      <c r="I99" s="18">
        <v>0</v>
      </c>
      <c r="J99" s="53">
        <v>0</v>
      </c>
      <c r="K99" s="54"/>
    </row>
    <row r="100" spans="1:11" ht="26.25" customHeight="1" x14ac:dyDescent="0.25">
      <c r="A100" s="64" t="s">
        <v>104</v>
      </c>
      <c r="B100" s="63"/>
      <c r="C100" s="16" t="s">
        <v>22</v>
      </c>
      <c r="D100" s="16" t="s">
        <v>41</v>
      </c>
      <c r="E100" s="16" t="s">
        <v>43</v>
      </c>
      <c r="F100" s="17" t="s">
        <v>101</v>
      </c>
      <c r="G100" s="17" t="s">
        <v>38</v>
      </c>
      <c r="H100" s="18">
        <f>8100000-365415</f>
        <v>7734585</v>
      </c>
      <c r="I100" s="18">
        <v>4800000</v>
      </c>
      <c r="J100" s="53">
        <v>0</v>
      </c>
      <c r="K100" s="54"/>
    </row>
    <row r="101" spans="1:11" ht="26.25" customHeight="1" x14ac:dyDescent="0.25">
      <c r="A101" s="64" t="s">
        <v>105</v>
      </c>
      <c r="B101" s="63"/>
      <c r="C101" s="16" t="s">
        <v>22</v>
      </c>
      <c r="D101" s="16" t="s">
        <v>41</v>
      </c>
      <c r="E101" s="16" t="s">
        <v>43</v>
      </c>
      <c r="F101" s="17" t="s">
        <v>101</v>
      </c>
      <c r="G101" s="17" t="s">
        <v>38</v>
      </c>
      <c r="H101" s="18">
        <v>21000</v>
      </c>
      <c r="I101" s="18">
        <v>0</v>
      </c>
      <c r="J101" s="60">
        <v>0</v>
      </c>
      <c r="K101" s="61"/>
    </row>
    <row r="102" spans="1:11" ht="55.5" customHeight="1" x14ac:dyDescent="0.25">
      <c r="A102" s="64" t="s">
        <v>106</v>
      </c>
      <c r="B102" s="63"/>
      <c r="C102" s="16" t="s">
        <v>22</v>
      </c>
      <c r="D102" s="16" t="s">
        <v>41</v>
      </c>
      <c r="E102" s="16" t="s">
        <v>43</v>
      </c>
      <c r="F102" s="17" t="s">
        <v>101</v>
      </c>
      <c r="G102" s="17" t="s">
        <v>38</v>
      </c>
      <c r="H102" s="18">
        <f>491804.86+21000+460890.9+9700</f>
        <v>983395.76</v>
      </c>
      <c r="I102" s="18">
        <v>0</v>
      </c>
      <c r="J102" s="60">
        <v>0</v>
      </c>
      <c r="K102" s="61"/>
    </row>
    <row r="103" spans="1:11" ht="60.75" customHeight="1" x14ac:dyDescent="0.25">
      <c r="A103" s="64" t="s">
        <v>107</v>
      </c>
      <c r="B103" s="63"/>
      <c r="C103" s="16" t="s">
        <v>22</v>
      </c>
      <c r="D103" s="16" t="s">
        <v>41</v>
      </c>
      <c r="E103" s="16" t="s">
        <v>43</v>
      </c>
      <c r="F103" s="17" t="s">
        <v>101</v>
      </c>
      <c r="G103" s="17" t="s">
        <v>38</v>
      </c>
      <c r="H103" s="18">
        <f>1491136.69+29710</f>
        <v>1520846.69</v>
      </c>
      <c r="I103" s="18">
        <v>0</v>
      </c>
      <c r="J103" s="60">
        <v>0</v>
      </c>
      <c r="K103" s="61"/>
    </row>
    <row r="104" spans="1:11" ht="57" customHeight="1" x14ac:dyDescent="0.25">
      <c r="A104" s="64" t="s">
        <v>108</v>
      </c>
      <c r="B104" s="63"/>
      <c r="C104" s="16" t="s">
        <v>22</v>
      </c>
      <c r="D104" s="16" t="s">
        <v>41</v>
      </c>
      <c r="E104" s="16" t="s">
        <v>43</v>
      </c>
      <c r="F104" s="17" t="s">
        <v>101</v>
      </c>
      <c r="G104" s="17" t="s">
        <v>38</v>
      </c>
      <c r="H104" s="18">
        <f>47000+216000-180725.86</f>
        <v>82274.140000000014</v>
      </c>
      <c r="I104" s="18">
        <v>0</v>
      </c>
      <c r="J104" s="60">
        <v>0</v>
      </c>
      <c r="K104" s="61"/>
    </row>
    <row r="105" spans="1:11" ht="15" customHeight="1" x14ac:dyDescent="0.25">
      <c r="A105" s="51" t="s">
        <v>109</v>
      </c>
      <c r="B105" s="52"/>
      <c r="C105" s="16" t="s">
        <v>22</v>
      </c>
      <c r="D105" s="16" t="s">
        <v>41</v>
      </c>
      <c r="E105" s="16" t="s">
        <v>43</v>
      </c>
      <c r="F105" s="17" t="s">
        <v>110</v>
      </c>
      <c r="G105" s="20"/>
      <c r="H105" s="18">
        <f t="shared" ref="H105:H106" si="8">H106</f>
        <v>35693220</v>
      </c>
      <c r="I105" s="18">
        <v>0</v>
      </c>
      <c r="J105" s="53">
        <v>0</v>
      </c>
      <c r="K105" s="57"/>
    </row>
    <row r="106" spans="1:11" ht="23.25" customHeight="1" x14ac:dyDescent="0.25">
      <c r="A106" s="51" t="s">
        <v>35</v>
      </c>
      <c r="B106" s="52"/>
      <c r="C106" s="16" t="s">
        <v>22</v>
      </c>
      <c r="D106" s="16" t="s">
        <v>41</v>
      </c>
      <c r="E106" s="16" t="s">
        <v>43</v>
      </c>
      <c r="F106" s="17" t="s">
        <v>110</v>
      </c>
      <c r="G106" s="17" t="s">
        <v>36</v>
      </c>
      <c r="H106" s="18">
        <f t="shared" si="8"/>
        <v>35693220</v>
      </c>
      <c r="I106" s="18">
        <v>0</v>
      </c>
      <c r="J106" s="53">
        <v>0</v>
      </c>
      <c r="K106" s="57"/>
    </row>
    <row r="107" spans="1:11" ht="15" customHeight="1" x14ac:dyDescent="0.25">
      <c r="A107" s="51" t="s">
        <v>37</v>
      </c>
      <c r="B107" s="52"/>
      <c r="C107" s="16" t="s">
        <v>22</v>
      </c>
      <c r="D107" s="16" t="s">
        <v>41</v>
      </c>
      <c r="E107" s="16" t="s">
        <v>43</v>
      </c>
      <c r="F107" s="17" t="s">
        <v>110</v>
      </c>
      <c r="G107" s="17" t="s">
        <v>38</v>
      </c>
      <c r="H107" s="18">
        <f>H108+H109</f>
        <v>35693220</v>
      </c>
      <c r="I107" s="18">
        <v>0</v>
      </c>
      <c r="J107" s="53">
        <v>0</v>
      </c>
      <c r="K107" s="57"/>
    </row>
    <row r="108" spans="1:11" ht="55.5" customHeight="1" x14ac:dyDescent="0.25">
      <c r="A108" s="64" t="s">
        <v>106</v>
      </c>
      <c r="B108" s="63"/>
      <c r="C108" s="16" t="s">
        <v>22</v>
      </c>
      <c r="D108" s="16" t="s">
        <v>41</v>
      </c>
      <c r="E108" s="16" t="s">
        <v>43</v>
      </c>
      <c r="F108" s="17" t="s">
        <v>110</v>
      </c>
      <c r="G108" s="17" t="s">
        <v>38</v>
      </c>
      <c r="H108" s="18">
        <f>4012310+15093940-1496000-397660</f>
        <v>17212590</v>
      </c>
      <c r="I108" s="18">
        <v>0</v>
      </c>
      <c r="J108" s="60">
        <v>0</v>
      </c>
      <c r="K108" s="61"/>
    </row>
    <row r="109" spans="1:11" ht="56.25" customHeight="1" x14ac:dyDescent="0.25">
      <c r="A109" s="64" t="s">
        <v>108</v>
      </c>
      <c r="B109" s="63"/>
      <c r="C109" s="16" t="s">
        <v>22</v>
      </c>
      <c r="D109" s="16" t="s">
        <v>41</v>
      </c>
      <c r="E109" s="16" t="s">
        <v>43</v>
      </c>
      <c r="F109" s="17" t="s">
        <v>110</v>
      </c>
      <c r="G109" s="17" t="s">
        <v>38</v>
      </c>
      <c r="H109" s="18">
        <f>2784580+17104700-1211440-197210</f>
        <v>18480630</v>
      </c>
      <c r="I109" s="18">
        <v>0</v>
      </c>
      <c r="J109" s="60">
        <v>0</v>
      </c>
      <c r="K109" s="61"/>
    </row>
    <row r="110" spans="1:11" ht="34.5" customHeight="1" x14ac:dyDescent="0.25">
      <c r="A110" s="51" t="s">
        <v>111</v>
      </c>
      <c r="B110" s="52"/>
      <c r="C110" s="16" t="s">
        <v>22</v>
      </c>
      <c r="D110" s="16" t="s">
        <v>41</v>
      </c>
      <c r="E110" s="16" t="s">
        <v>43</v>
      </c>
      <c r="F110" s="17" t="s">
        <v>112</v>
      </c>
      <c r="G110" s="20"/>
      <c r="H110" s="18">
        <f t="shared" ref="H110:H112" si="9">H111</f>
        <v>4489000</v>
      </c>
      <c r="I110" s="18">
        <v>33108890</v>
      </c>
      <c r="J110" s="53">
        <v>6000000</v>
      </c>
      <c r="K110" s="57"/>
    </row>
    <row r="111" spans="1:11" ht="34.5" customHeight="1" x14ac:dyDescent="0.25">
      <c r="A111" s="51" t="s">
        <v>113</v>
      </c>
      <c r="B111" s="52"/>
      <c r="C111" s="16" t="s">
        <v>22</v>
      </c>
      <c r="D111" s="16" t="s">
        <v>41</v>
      </c>
      <c r="E111" s="16" t="s">
        <v>43</v>
      </c>
      <c r="F111" s="17" t="s">
        <v>114</v>
      </c>
      <c r="G111" s="20"/>
      <c r="H111" s="18">
        <f t="shared" si="9"/>
        <v>4489000</v>
      </c>
      <c r="I111" s="18">
        <v>33108890</v>
      </c>
      <c r="J111" s="53">
        <v>6000000</v>
      </c>
      <c r="K111" s="57"/>
    </row>
    <row r="112" spans="1:11" ht="23.25" customHeight="1" x14ac:dyDescent="0.25">
      <c r="A112" s="51" t="s">
        <v>35</v>
      </c>
      <c r="B112" s="52"/>
      <c r="C112" s="16" t="s">
        <v>22</v>
      </c>
      <c r="D112" s="16" t="s">
        <v>41</v>
      </c>
      <c r="E112" s="16" t="s">
        <v>43</v>
      </c>
      <c r="F112" s="17" t="s">
        <v>114</v>
      </c>
      <c r="G112" s="17" t="s">
        <v>36</v>
      </c>
      <c r="H112" s="18">
        <f t="shared" si="9"/>
        <v>4489000</v>
      </c>
      <c r="I112" s="18">
        <v>33108890</v>
      </c>
      <c r="J112" s="53">
        <v>6000000</v>
      </c>
      <c r="K112" s="57"/>
    </row>
    <row r="113" spans="1:11" ht="15" customHeight="1" x14ac:dyDescent="0.25">
      <c r="A113" s="51" t="s">
        <v>37</v>
      </c>
      <c r="B113" s="52"/>
      <c r="C113" s="16" t="s">
        <v>22</v>
      </c>
      <c r="D113" s="16" t="s">
        <v>41</v>
      </c>
      <c r="E113" s="16" t="s">
        <v>43</v>
      </c>
      <c r="F113" s="17" t="s">
        <v>114</v>
      </c>
      <c r="G113" s="17" t="s">
        <v>38</v>
      </c>
      <c r="H113" s="18">
        <f>H114+H115+H116+H117+H118+H119</f>
        <v>4489000</v>
      </c>
      <c r="I113" s="18">
        <v>33108890</v>
      </c>
      <c r="J113" s="53">
        <v>6000000</v>
      </c>
      <c r="K113" s="57"/>
    </row>
    <row r="114" spans="1:11" ht="24.75" customHeight="1" x14ac:dyDescent="0.25">
      <c r="A114" s="65" t="s">
        <v>115</v>
      </c>
      <c r="B114" s="66"/>
      <c r="C114" s="16" t="s">
        <v>22</v>
      </c>
      <c r="D114" s="16" t="s">
        <v>41</v>
      </c>
      <c r="E114" s="16" t="s">
        <v>43</v>
      </c>
      <c r="F114" s="17" t="s">
        <v>114</v>
      </c>
      <c r="G114" s="23" t="s">
        <v>38</v>
      </c>
      <c r="H114" s="18">
        <v>0</v>
      </c>
      <c r="I114" s="18">
        <v>4200000</v>
      </c>
      <c r="J114" s="53">
        <v>0</v>
      </c>
      <c r="K114" s="53"/>
    </row>
    <row r="115" spans="1:11" ht="21" customHeight="1" x14ac:dyDescent="0.25">
      <c r="A115" s="65" t="s">
        <v>116</v>
      </c>
      <c r="B115" s="66"/>
      <c r="C115" s="16" t="s">
        <v>22</v>
      </c>
      <c r="D115" s="16" t="s">
        <v>41</v>
      </c>
      <c r="E115" s="16" t="s">
        <v>43</v>
      </c>
      <c r="F115" s="17" t="s">
        <v>114</v>
      </c>
      <c r="G115" s="23" t="s">
        <v>38</v>
      </c>
      <c r="H115" s="18">
        <v>0</v>
      </c>
      <c r="I115" s="18">
        <v>2321050</v>
      </c>
      <c r="J115" s="53">
        <v>0</v>
      </c>
      <c r="K115" s="53"/>
    </row>
    <row r="116" spans="1:11" ht="21.75" customHeight="1" x14ac:dyDescent="0.25">
      <c r="A116" s="65" t="s">
        <v>117</v>
      </c>
      <c r="B116" s="66"/>
      <c r="C116" s="16" t="s">
        <v>22</v>
      </c>
      <c r="D116" s="16" t="s">
        <v>41</v>
      </c>
      <c r="E116" s="16" t="s">
        <v>43</v>
      </c>
      <c r="F116" s="17" t="s">
        <v>114</v>
      </c>
      <c r="G116" s="23" t="s">
        <v>38</v>
      </c>
      <c r="H116" s="18">
        <v>0</v>
      </c>
      <c r="I116" s="18">
        <v>16408810</v>
      </c>
      <c r="J116" s="53">
        <v>0</v>
      </c>
      <c r="K116" s="53"/>
    </row>
    <row r="117" spans="1:11" ht="33.75" customHeight="1" x14ac:dyDescent="0.25">
      <c r="A117" s="65" t="s">
        <v>118</v>
      </c>
      <c r="B117" s="66"/>
      <c r="C117" s="16" t="s">
        <v>22</v>
      </c>
      <c r="D117" s="16" t="s">
        <v>41</v>
      </c>
      <c r="E117" s="16" t="s">
        <v>43</v>
      </c>
      <c r="F117" s="17" t="s">
        <v>114</v>
      </c>
      <c r="G117" s="23" t="s">
        <v>38</v>
      </c>
      <c r="H117" s="18">
        <v>489000</v>
      </c>
      <c r="I117" s="18">
        <v>0</v>
      </c>
      <c r="J117" s="53">
        <v>6000000</v>
      </c>
      <c r="K117" s="53"/>
    </row>
    <row r="118" spans="1:11" ht="26.25" customHeight="1" x14ac:dyDescent="0.25">
      <c r="A118" s="65" t="s">
        <v>119</v>
      </c>
      <c r="B118" s="66"/>
      <c r="C118" s="24" t="s">
        <v>22</v>
      </c>
      <c r="D118" s="24" t="s">
        <v>41</v>
      </c>
      <c r="E118" s="24" t="s">
        <v>43</v>
      </c>
      <c r="F118" s="25" t="s">
        <v>114</v>
      </c>
      <c r="G118" s="26" t="s">
        <v>38</v>
      </c>
      <c r="H118" s="18">
        <v>4000000</v>
      </c>
      <c r="I118" s="18">
        <v>0</v>
      </c>
      <c r="J118" s="53">
        <v>0</v>
      </c>
      <c r="K118" s="53"/>
    </row>
    <row r="119" spans="1:11" ht="24.75" customHeight="1" x14ac:dyDescent="0.25">
      <c r="A119" s="67" t="s">
        <v>120</v>
      </c>
      <c r="B119" s="63"/>
      <c r="C119" s="16" t="s">
        <v>22</v>
      </c>
      <c r="D119" s="16" t="s">
        <v>41</v>
      </c>
      <c r="E119" s="16" t="s">
        <v>43</v>
      </c>
      <c r="F119" s="17" t="s">
        <v>114</v>
      </c>
      <c r="G119" s="23" t="s">
        <v>38</v>
      </c>
      <c r="H119" s="18">
        <f>4982030-3306798.63-1675231.37</f>
        <v>0</v>
      </c>
      <c r="I119" s="18">
        <v>10179030</v>
      </c>
      <c r="J119" s="53">
        <v>0</v>
      </c>
      <c r="K119" s="53"/>
    </row>
    <row r="120" spans="1:11" ht="12" customHeight="1" x14ac:dyDescent="0.25">
      <c r="A120" s="68" t="s">
        <v>121</v>
      </c>
      <c r="B120" s="69"/>
      <c r="C120" s="69"/>
      <c r="D120" s="69"/>
      <c r="E120" s="69"/>
      <c r="F120" s="69"/>
      <c r="G120" s="70"/>
      <c r="H120" s="27">
        <f>H26</f>
        <v>195106713.75</v>
      </c>
      <c r="I120" s="27">
        <f>I26</f>
        <v>187741104.21000001</v>
      </c>
      <c r="J120" s="71">
        <v>34999360</v>
      </c>
      <c r="K120" s="72"/>
    </row>
    <row r="121" spans="1:11" ht="14.25" customHeight="1" x14ac:dyDescent="0.25">
      <c r="A121" s="28"/>
      <c r="B121" s="28"/>
      <c r="C121" s="28"/>
      <c r="D121" s="28"/>
      <c r="E121" s="28"/>
      <c r="F121" s="28"/>
      <c r="G121" s="28"/>
      <c r="H121" s="28"/>
      <c r="I121" s="28"/>
      <c r="J121" s="28"/>
    </row>
    <row r="122" spans="1:11" x14ac:dyDescent="0.25">
      <c r="H122" s="29"/>
      <c r="I122" s="29"/>
    </row>
    <row r="123" spans="1:11" x14ac:dyDescent="0.25">
      <c r="A123" s="30" t="s">
        <v>122</v>
      </c>
    </row>
    <row r="125" spans="1:11" x14ac:dyDescent="0.25">
      <c r="K125" t="s">
        <v>123</v>
      </c>
    </row>
  </sheetData>
  <mergeCells count="218">
    <mergeCell ref="A119:B119"/>
    <mergeCell ref="J119:K119"/>
    <mergeCell ref="A120:G120"/>
    <mergeCell ref="J120:K120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09:B109"/>
    <mergeCell ref="J109:K109"/>
    <mergeCell ref="A110:B110"/>
    <mergeCell ref="J110:K110"/>
    <mergeCell ref="A111:B111"/>
    <mergeCell ref="J111:K111"/>
    <mergeCell ref="A112:B112"/>
    <mergeCell ref="J112:K112"/>
    <mergeCell ref="A113:B113"/>
    <mergeCell ref="J113:K113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99:B99"/>
    <mergeCell ref="J99:K99"/>
    <mergeCell ref="A100:B100"/>
    <mergeCell ref="J100:K100"/>
    <mergeCell ref="A101:B101"/>
    <mergeCell ref="J101:K101"/>
    <mergeCell ref="A102:B102"/>
    <mergeCell ref="J102:K102"/>
    <mergeCell ref="A103:B103"/>
    <mergeCell ref="J103:K103"/>
    <mergeCell ref="A94:B94"/>
    <mergeCell ref="J94:K94"/>
    <mergeCell ref="A95:B95"/>
    <mergeCell ref="J95:K95"/>
    <mergeCell ref="A96:B96"/>
    <mergeCell ref="J96:K96"/>
    <mergeCell ref="A97:B97"/>
    <mergeCell ref="J97:K97"/>
    <mergeCell ref="A98:B98"/>
    <mergeCell ref="J98:K98"/>
    <mergeCell ref="A89:B89"/>
    <mergeCell ref="J89:K89"/>
    <mergeCell ref="A90:B90"/>
    <mergeCell ref="J90:K90"/>
    <mergeCell ref="A91:B91"/>
    <mergeCell ref="J91:K91"/>
    <mergeCell ref="A92:B92"/>
    <mergeCell ref="J92:K92"/>
    <mergeCell ref="A93:B93"/>
    <mergeCell ref="J93:K93"/>
    <mergeCell ref="A84:B84"/>
    <mergeCell ref="J84:K84"/>
    <mergeCell ref="A85:B85"/>
    <mergeCell ref="J85:K85"/>
    <mergeCell ref="A86:B86"/>
    <mergeCell ref="J86:K86"/>
    <mergeCell ref="A87:B87"/>
    <mergeCell ref="J87:K87"/>
    <mergeCell ref="A88:B88"/>
    <mergeCell ref="J88:K8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74:B74"/>
    <mergeCell ref="J74:K74"/>
    <mergeCell ref="A75:B75"/>
    <mergeCell ref="J75:K75"/>
    <mergeCell ref="A76:B76"/>
    <mergeCell ref="J76:K76"/>
    <mergeCell ref="A77:B77"/>
    <mergeCell ref="J77:K77"/>
    <mergeCell ref="A78:B78"/>
    <mergeCell ref="J78:K7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64:B64"/>
    <mergeCell ref="J64:K64"/>
    <mergeCell ref="A65:B65"/>
    <mergeCell ref="J65:K65"/>
    <mergeCell ref="A66:B66"/>
    <mergeCell ref="J66:K66"/>
    <mergeCell ref="A67:B67"/>
    <mergeCell ref="J67:K67"/>
    <mergeCell ref="A68:B68"/>
    <mergeCell ref="J68:K68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50:B50"/>
    <mergeCell ref="J50:K50"/>
    <mergeCell ref="T50:W50"/>
    <mergeCell ref="A51:B51"/>
    <mergeCell ref="J51:K51"/>
    <mergeCell ref="A52:B52"/>
    <mergeCell ref="J52:K52"/>
    <mergeCell ref="A53:B53"/>
    <mergeCell ref="J53:K53"/>
    <mergeCell ref="A46:B46"/>
    <mergeCell ref="J46:K46"/>
    <mergeCell ref="R46:W46"/>
    <mergeCell ref="A47:B47"/>
    <mergeCell ref="J47:K47"/>
    <mergeCell ref="A48:B48"/>
    <mergeCell ref="J48:K48"/>
    <mergeCell ref="S48:W48"/>
    <mergeCell ref="A49:B49"/>
    <mergeCell ref="J49:K49"/>
    <mergeCell ref="A42:B42"/>
    <mergeCell ref="J42:K42"/>
    <mergeCell ref="A43:B43"/>
    <mergeCell ref="J43:K43"/>
    <mergeCell ref="S43:W43"/>
    <mergeCell ref="A44:B44"/>
    <mergeCell ref="J44:K44"/>
    <mergeCell ref="A45:B45"/>
    <mergeCell ref="J45:K45"/>
    <mergeCell ref="A38:B38"/>
    <mergeCell ref="J38:K38"/>
    <mergeCell ref="A39:B39"/>
    <mergeCell ref="J39:K39"/>
    <mergeCell ref="V39:W39"/>
    <mergeCell ref="A40:B40"/>
    <mergeCell ref="J40:K40"/>
    <mergeCell ref="A41:B41"/>
    <mergeCell ref="J41:K41"/>
    <mergeCell ref="A34:B34"/>
    <mergeCell ref="J34:K34"/>
    <mergeCell ref="S34:W34"/>
    <mergeCell ref="A35:B35"/>
    <mergeCell ref="J35:K35"/>
    <mergeCell ref="A36:B36"/>
    <mergeCell ref="J36:K36"/>
    <mergeCell ref="A37:B37"/>
    <mergeCell ref="J37:K37"/>
    <mergeCell ref="R37:W37"/>
    <mergeCell ref="A30:B30"/>
    <mergeCell ref="J30:K30"/>
    <mergeCell ref="V30:W30"/>
    <mergeCell ref="A31:B31"/>
    <mergeCell ref="J31:K31"/>
    <mergeCell ref="A32:B32"/>
    <mergeCell ref="J32:K32"/>
    <mergeCell ref="A33:B33"/>
    <mergeCell ref="J33:K33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22:J22"/>
    <mergeCell ref="A23:B24"/>
    <mergeCell ref="C23:C24"/>
    <mergeCell ref="D23:D24"/>
    <mergeCell ref="E23:E24"/>
    <mergeCell ref="F23:F24"/>
    <mergeCell ref="G23:G24"/>
    <mergeCell ref="H23:K23"/>
    <mergeCell ref="J24:K24"/>
    <mergeCell ref="J1:K1"/>
    <mergeCell ref="G5:K5"/>
    <mergeCell ref="F7:K7"/>
    <mergeCell ref="J9:K9"/>
    <mergeCell ref="G13:K13"/>
    <mergeCell ref="F15:K15"/>
    <mergeCell ref="G17:K17"/>
    <mergeCell ref="H18:K18"/>
    <mergeCell ref="A20:I20"/>
  </mergeCells>
  <pageMargins left="0.7" right="0.7" top="0.75" bottom="0.75" header="0.3" footer="0.3"/>
  <pageSetup paperSize="9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Администратор</cp:lastModifiedBy>
  <cp:revision>3</cp:revision>
  <dcterms:created xsi:type="dcterms:W3CDTF">2021-04-12T14:52:46Z</dcterms:created>
  <dcterms:modified xsi:type="dcterms:W3CDTF">2023-12-25T14:52:06Z</dcterms:modified>
</cp:coreProperties>
</file>